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0965" activeTab="0"/>
  </bookViews>
  <sheets>
    <sheet name="Sheet1" sheetId="1" r:id="rId1"/>
    <sheet name="table" sheetId="2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<sst xmlns="http://schemas.openxmlformats.org/spreadsheetml/2006/main" count="25" uniqueCount="20">
  <si>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t>取得価額</t>
  </si>
  <si>
    <t>残存価額</t>
  </si>
  <si>
    <t>耐用年数</t>
  </si>
  <si>
    <t>年数</t>
  </si>
  <si>
    <t>償却率</t>
  </si>
  <si>
    <t>初年度月数</t>
  </si>
  <si>
    <t>耐用年数</t>
  </si>
  <si>
    <t>定率法</t>
  </si>
  <si>
    <t>償却率</t>
  </si>
  <si>
    <t>年償却額</t>
  </si>
  <si>
    <t>欄が入力箇所です</t>
  </si>
  <si>
    <t>（旧）定率法</t>
  </si>
  <si>
    <t>（旧）定額法</t>
  </si>
  <si>
    <t>定額法</t>
  </si>
  <si>
    <t>改定償却率</t>
  </si>
  <si>
    <t>保証率</t>
  </si>
  <si>
    <t>＊なお計算結果はあくまで参考です。</t>
  </si>
  <si>
    <t>　　計算結果を保証するものではありません。</t>
  </si>
  <si>
    <t xml:space="preserve"> 　 改定償却率</t>
  </si>
  <si>
    <t xml:space="preserve">    耐用年数は最大で４５年までしか計算できません。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</si>
</sst>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"/>
    <numFmt numFmtId="179" formatCode="0.0000"/>
    <numFmt numFmtId="180" formatCode="0.0"/>
    <numFmt numFmtId="181" formatCode="#,##0.0000;[Red]\-#,##0.0000"/>
    <numFmt numFmtId="182" formatCode="0.000_);[Red]\(0.000\)"/>
    <numFmt numFmtId="183" formatCode="0.00000_ 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181" fontId="2" fillId="0" borderId="0" xfId="16" applyNumberFormat="1" applyFont="1" applyAlignment="1">
      <alignment/>
    </xf>
    <xf numFmtId="178" fontId="2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38" fontId="2" fillId="0" borderId="0" xfId="16" applyFont="1" applyAlignment="1">
      <alignment horizontal="center"/>
    </xf>
    <xf numFmtId="0" fontId="0" fillId="2" borderId="1" xfId="0" applyFill="1" applyBorder="1" applyAlignment="1">
      <alignment/>
    </xf>
    <xf numFmtId="0" fontId="2" fillId="0" borderId="0" xfId="0" applyFont="1" applyAlignment="1">
      <alignment horizontal="center"/>
    </xf>
    <xf numFmtId="38" fontId="2" fillId="2" borderId="1" xfId="16" applyFont="1" applyFill="1" applyBorder="1" applyAlignment="1" applyProtection="1">
      <alignment/>
      <protection locked="0"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38" fontId="2" fillId="0" borderId="0" xfId="16" applyFont="1" applyAlignment="1" quotePrefix="1">
      <alignment/>
    </xf>
    <xf numFmtId="0" fontId="2" fillId="0" borderId="2" xfId="0" applyFont="1" applyBorder="1" applyAlignment="1">
      <alignment/>
    </xf>
    <xf numFmtId="38" fontId="2" fillId="0" borderId="3" xfId="16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38" fontId="2" fillId="0" borderId="5" xfId="16" applyFont="1" applyBorder="1" applyAlignment="1">
      <alignment horizontal="center"/>
    </xf>
    <xf numFmtId="0" fontId="2" fillId="0" borderId="6" xfId="0" applyFont="1" applyBorder="1" applyAlignment="1">
      <alignment/>
    </xf>
    <xf numFmtId="38" fontId="2" fillId="0" borderId="7" xfId="16" applyFont="1" applyBorder="1" applyAlignment="1">
      <alignment horizontal="center"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 horizontal="center"/>
    </xf>
    <xf numFmtId="182" fontId="2" fillId="0" borderId="0" xfId="16" applyNumberFormat="1" applyFont="1" applyBorder="1" applyAlignment="1" quotePrefix="1">
      <alignment/>
    </xf>
    <xf numFmtId="182" fontId="2" fillId="0" borderId="0" xfId="16" applyNumberFormat="1" applyFont="1" applyBorder="1" applyAlignment="1">
      <alignment/>
    </xf>
    <xf numFmtId="182" fontId="2" fillId="0" borderId="9" xfId="16" applyNumberFormat="1" applyFont="1" applyBorder="1" applyAlignment="1">
      <alignment/>
    </xf>
    <xf numFmtId="38" fontId="2" fillId="3" borderId="0" xfId="16" applyFont="1" applyFill="1" applyAlignment="1" applyProtection="1" quotePrefix="1">
      <alignment/>
      <protection hidden="1"/>
    </xf>
    <xf numFmtId="38" fontId="2" fillId="3" borderId="0" xfId="16" applyFont="1" applyFill="1" applyAlignment="1" applyProtection="1">
      <alignment/>
      <protection hidden="1"/>
    </xf>
    <xf numFmtId="0" fontId="2" fillId="0" borderId="0" xfId="0" applyFont="1" applyAlignment="1">
      <alignment horizontal="distributed"/>
    </xf>
    <xf numFmtId="0" fontId="0" fillId="0" borderId="0" xfId="0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showGridLines="0" tabSelected="1" zoomScale="125" zoomScaleNormal="125" workbookViewId="0" topLeftCell="A1">
      <selection activeCell="J8" sqref="J8"/>
    </sheetView>
  </sheetViews>
  <sheetFormatPr defaultColWidth="9.00390625" defaultRowHeight="13.5"/>
  <cols>
    <col min="1" max="1" width="12.50390625" style="1" customWidth="1"/>
    <col min="2" max="2" width="11.625" style="2" customWidth="1"/>
    <col min="3" max="5" width="13.125" style="2" customWidth="1"/>
    <col min="6" max="7" width="1.00390625" style="1" customWidth="1"/>
    <col min="8" max="9" width="0.37109375" style="1" customWidth="1"/>
    <col min="10" max="16384" width="9.00390625" style="1" customWidth="1"/>
  </cols>
  <sheetData>
    <row r="1" spans="1:3" ht="13.5">
      <c r="A1" s="29" t="s">
        <v>0</v>
      </c>
      <c r="B1" s="30"/>
      <c r="C1" s="10">
        <v>2000000</v>
      </c>
    </row>
    <row r="2" spans="1:3" ht="13.5">
      <c r="A2" s="29" t="s">
        <v>1</v>
      </c>
      <c r="B2" s="30"/>
      <c r="C2" s="10">
        <v>0</v>
      </c>
    </row>
    <row r="3" spans="1:6" ht="13.5">
      <c r="A3" s="29" t="s">
        <v>2</v>
      </c>
      <c r="B3" s="30"/>
      <c r="C3" s="10">
        <v>44</v>
      </c>
      <c r="E3" s="8"/>
      <c r="F3" t="s">
        <v>10</v>
      </c>
    </row>
    <row r="4" spans="1:3" ht="13.5">
      <c r="A4" s="29" t="s">
        <v>5</v>
      </c>
      <c r="B4" s="30"/>
      <c r="C4" s="10">
        <v>12</v>
      </c>
    </row>
    <row r="5" spans="3:5" ht="12">
      <c r="C5" s="1"/>
      <c r="D5" s="3"/>
      <c r="E5" s="3"/>
    </row>
    <row r="6" spans="1:5" ht="12">
      <c r="A6" s="14"/>
      <c r="B6" s="15" t="s">
        <v>7</v>
      </c>
      <c r="C6" s="16" t="s">
        <v>13</v>
      </c>
      <c r="D6" s="15" t="s">
        <v>11</v>
      </c>
      <c r="E6" s="17" t="s">
        <v>12</v>
      </c>
    </row>
    <row r="7" spans="1:7" ht="12">
      <c r="A7" s="18" t="s">
        <v>8</v>
      </c>
      <c r="B7" s="24">
        <f>+VLOOKUP(C3,table!A3:G48,5)</f>
        <v>0.057</v>
      </c>
      <c r="C7" s="24">
        <f>+VLOOKUP(C3,table!A3:G48,4)</f>
        <v>0.023</v>
      </c>
      <c r="D7" s="25">
        <f>+VLOOKUP(C3,table!A3:C48,3)</f>
        <v>0.051</v>
      </c>
      <c r="E7" s="26">
        <f>+VLOOKUP(C3,table!A3:C48,2)</f>
        <v>0.023</v>
      </c>
      <c r="F7" s="3"/>
      <c r="G7" s="2"/>
    </row>
    <row r="8" spans="1:7" ht="12">
      <c r="A8" s="19" t="s">
        <v>18</v>
      </c>
      <c r="B8" s="24">
        <f>+VLOOKUP(C3,table!A3:G48,6)</f>
        <v>0.059</v>
      </c>
      <c r="C8" s="25"/>
      <c r="D8" s="25"/>
      <c r="E8" s="26"/>
      <c r="F8" s="3"/>
      <c r="G8" s="2"/>
    </row>
    <row r="9" spans="1:7" ht="12">
      <c r="A9" s="19" t="s">
        <v>15</v>
      </c>
      <c r="B9" s="24">
        <f>+VLOOKUP(C3,table!A3:G48,7)</f>
        <v>0.0121</v>
      </c>
      <c r="C9" s="25"/>
      <c r="D9" s="25"/>
      <c r="E9" s="26"/>
      <c r="F9" s="3"/>
      <c r="G9" s="2"/>
    </row>
    <row r="10" spans="1:7" ht="12">
      <c r="A10" s="20" t="s">
        <v>3</v>
      </c>
      <c r="B10" s="21" t="s">
        <v>9</v>
      </c>
      <c r="C10" s="22"/>
      <c r="D10" s="22"/>
      <c r="E10" s="23"/>
      <c r="G10" s="2"/>
    </row>
    <row r="11" spans="1:9" ht="12">
      <c r="A11" s="1">
        <v>1</v>
      </c>
      <c r="B11" s="13">
        <f>+C1*B7*$C$4/12</f>
        <v>114000</v>
      </c>
      <c r="C11" s="2">
        <f>+$C$1*$C$7*IF($C$3-A11&gt;=0,1,0)*$C$4/12</f>
        <v>46000</v>
      </c>
      <c r="D11" s="2">
        <f>+IF(ISERROR(DB($C$1,$C$2,$C$3,A11,$C$4))=TRUE,0,(DB($C$1,$C$1*0.1,$C$3,A11,$C$4)))</f>
        <v>102000</v>
      </c>
      <c r="E11" s="2">
        <f>+$C$1*0.9*$E$7*IF($C$3&gt;=A11,1,0)*$C$4/12</f>
        <v>41400</v>
      </c>
      <c r="H11" s="27">
        <f>+IF(MIN(($C$1-SUM(B10:$B$11))*$B$7,$C$1-1-SUM(B10:$B$11))&gt;($C$1*$B$9),1,0)</f>
        <v>1</v>
      </c>
      <c r="I11" s="28">
        <f aca="true" t="shared" si="0" ref="I11:I55">+H11*B11</f>
        <v>114000</v>
      </c>
    </row>
    <row r="12" spans="1:9" ht="12">
      <c r="A12" s="1">
        <v>2</v>
      </c>
      <c r="B12" s="13">
        <f>+ROUNDUP(MIN(IF(MIN(($C$1-SUM(B$11:$B11))*$B$7,$C$1-1-SUM(B$11:$B11))&gt;($C$1*$B$9),+MIN(($C$1-SUM(B$11:$B11))*$B$7,$C$1-1-SUM(B$11:$B11)),($C$1-SUM(I$11:$I11))*$B$8),$C$1-1-SUM(B$11:$B11)),0)</f>
        <v>107502</v>
      </c>
      <c r="C12" s="2">
        <f>+MIN($C$1*$C$7,$C$1-1-SUM($C$11:C11))</f>
        <v>46000</v>
      </c>
      <c r="D12" s="2">
        <f>+IF(ISERROR(DB($C$1,$C$2,$C$3,A12,$C$4))=TRUE,0,(DB($C$1,$C$1*0.1,$C$3,A12,$C$4)))</f>
        <v>96798</v>
      </c>
      <c r="E12" s="2">
        <f aca="true" t="shared" si="1" ref="E12:E21">+$C$1*0.9*$E$7*IF($C$3&gt;=A12,1,0)</f>
        <v>41400</v>
      </c>
      <c r="H12" s="13">
        <f>+IF(MIN(($C$1-SUM(B$11:$B11))*$B$7,$C$1-1-SUM(B$11:$B11))&gt;($C$1*$B$9),1,0)</f>
        <v>1</v>
      </c>
      <c r="I12" s="2">
        <f t="shared" si="0"/>
        <v>107502</v>
      </c>
    </row>
    <row r="13" spans="1:9" ht="12">
      <c r="A13" s="1">
        <v>3</v>
      </c>
      <c r="B13" s="13">
        <f>+ROUNDUP(MIN(IF(MIN(($C$1-SUM(B$11:$B12))*$B$7,$C$1-1-SUM(B$11:$B12))&gt;($C$1*$B$9),+MIN(($C$1-SUM(B$11:$B12))*$B$7,$C$1-1-SUM(B$11:$B12)),($C$1-SUM(I$11:$I12))*$B$8),$C$1-1-SUM(B$11:$B12)),0)</f>
        <v>101375</v>
      </c>
      <c r="C13" s="2">
        <f>+MIN($C$1*$C$7,$C$1-1-SUM($C$11:C12))</f>
        <v>46000</v>
      </c>
      <c r="D13" s="2">
        <f>+IF(ISERROR(DB($C$1,$C$2,$C$3,A13,$C$4))=TRUE,0,(DB($C$1,$C$1*0.1,$C$3,A13,$C$4)))</f>
        <v>91861.302</v>
      </c>
      <c r="E13" s="2">
        <f t="shared" si="1"/>
        <v>41400</v>
      </c>
      <c r="H13" s="13">
        <f>+IF(MIN(($C$1-SUM(B$11:$B12))*$B$7,$C$1-1-SUM(B$11:$B12))&gt;($C$1*$B$9),1,0)</f>
        <v>1</v>
      </c>
      <c r="I13" s="2">
        <f t="shared" si="0"/>
        <v>101375</v>
      </c>
    </row>
    <row r="14" spans="1:9" ht="12">
      <c r="A14" s="1">
        <v>4</v>
      </c>
      <c r="B14" s="13">
        <f>+ROUNDUP(MIN(IF(MIN(($C$1-SUM(B$11:$B13))*$B$7,$C$1-1-SUM(B$11:$B13))&gt;($C$1*$B$9),+MIN(($C$1-SUM(B$11:$B13))*$B$7,$C$1-1-SUM(B$11:$B13)),($C$1-SUM(I$11:$I13))*$B$8),$C$1-1-SUM(B$11:$B13)),0)</f>
        <v>95597</v>
      </c>
      <c r="C14" s="2">
        <f>+MIN($C$1*$C$7,$C$1-1-SUM($C$11:C13))</f>
        <v>46000</v>
      </c>
      <c r="D14" s="2">
        <f aca="true" t="shared" si="2" ref="D14:D21">+IF(ISERROR(DB($C$1,$C$2,$C$3,A14,$C$4))=TRUE,0,(DB($C$1,$C$1*0.1,$C$3,A14,$C$4)))</f>
        <v>87176.375598</v>
      </c>
      <c r="E14" s="2">
        <f t="shared" si="1"/>
        <v>41400</v>
      </c>
      <c r="H14" s="13">
        <f>+IF(MIN(($C$1-SUM(B$11:$B13))*$B$7,$C$1-1-SUM(B$11:$B13))&gt;($C$1*$B$9),1,0)</f>
        <v>1</v>
      </c>
      <c r="I14" s="2">
        <f t="shared" si="0"/>
        <v>95597</v>
      </c>
    </row>
    <row r="15" spans="1:9" ht="12">
      <c r="A15" s="1">
        <v>5</v>
      </c>
      <c r="B15" s="13">
        <f>+ROUNDUP(MIN(IF(MIN(($C$1-SUM(B$11:$B14))*$B$7,$C$1-1-SUM(B$11:$B14))&gt;($C$1*$B$9),+MIN(($C$1-SUM(B$11:$B14))*$B$7,$C$1-1-SUM(B$11:$B14)),($C$1-SUM(I$11:$I14))*$B$8),$C$1-1-SUM(B$11:$B14)),0)</f>
        <v>90147</v>
      </c>
      <c r="C15" s="2">
        <f>+MIN($C$1*$C$7,$C$1-1-SUM($C$11:C14))</f>
        <v>46000</v>
      </c>
      <c r="D15" s="2">
        <f t="shared" si="2"/>
        <v>82730.380442502</v>
      </c>
      <c r="E15" s="2">
        <f t="shared" si="1"/>
        <v>41400</v>
      </c>
      <c r="H15" s="13">
        <f>+IF(MIN(($C$1-SUM(B$11:$B14))*$B$7,$C$1-1-SUM(B$11:$B14))&gt;($C$1*$B$9),1,0)</f>
        <v>1</v>
      </c>
      <c r="I15" s="2">
        <f t="shared" si="0"/>
        <v>90147</v>
      </c>
    </row>
    <row r="16" spans="1:9" ht="12">
      <c r="A16" s="1">
        <v>6</v>
      </c>
      <c r="B16" s="13">
        <f>+ROUNDUP(MIN(IF(MIN(($C$1-SUM(B$11:$B15))*$B$7,$C$1-1-SUM(B$11:$B15))&gt;($C$1*$B$9),+MIN(($C$1-SUM(B$11:$B15))*$B$7,$C$1-1-SUM(B$11:$B15)),($C$1-SUM(I$11:$I15))*$B$8),$C$1-1-SUM(B$11:$B15)),0)</f>
        <v>85009</v>
      </c>
      <c r="C16" s="2">
        <f>+MIN($C$1*$C$7,$C$1-1-SUM($C$11:C15))</f>
        <v>46000</v>
      </c>
      <c r="D16" s="2">
        <f t="shared" si="2"/>
        <v>78511.13103993441</v>
      </c>
      <c r="E16" s="2">
        <f t="shared" si="1"/>
        <v>41400</v>
      </c>
      <c r="H16" s="13">
        <f>+IF(MIN(($C$1-SUM(B$11:$B15))*$B$7,$C$1-1-SUM(B$11:$B15))&gt;($C$1*$B$9),1,0)</f>
        <v>1</v>
      </c>
      <c r="I16" s="2">
        <f t="shared" si="0"/>
        <v>85009</v>
      </c>
    </row>
    <row r="17" spans="1:9" ht="12">
      <c r="A17" s="1">
        <v>7</v>
      </c>
      <c r="B17" s="13">
        <f>+ROUNDUP(MIN(IF(MIN(($C$1-SUM(B$11:$B16))*$B$7,$C$1-1-SUM(B$11:$B16))&gt;($C$1*$B$9),+MIN(($C$1-SUM(B$11:$B16))*$B$7,$C$1-1-SUM(B$11:$B16)),($C$1-SUM(I$11:$I16))*$B$8),$C$1-1-SUM(B$11:$B16)),0)</f>
        <v>80164</v>
      </c>
      <c r="C17" s="2">
        <f>+MIN($C$1*$C$7,$C$1-1-SUM($C$11:C16))</f>
        <v>46000</v>
      </c>
      <c r="D17" s="2">
        <f t="shared" si="2"/>
        <v>74507.06335689775</v>
      </c>
      <c r="E17" s="2">
        <f t="shared" si="1"/>
        <v>41400</v>
      </c>
      <c r="H17" s="13">
        <f>+IF(MIN(($C$1-SUM(B$11:$B16))*$B$7,$C$1-1-SUM(B$11:$B16))&gt;($C$1*$B$9),1,0)</f>
        <v>1</v>
      </c>
      <c r="I17" s="2">
        <f t="shared" si="0"/>
        <v>80164</v>
      </c>
    </row>
    <row r="18" spans="1:9" ht="12">
      <c r="A18" s="1">
        <v>8</v>
      </c>
      <c r="B18" s="13">
        <f>+ROUNDUP(MIN(IF(MIN(($C$1-SUM(B$11:$B17))*$B$7,$C$1-1-SUM(B$11:$B17))&gt;($C$1*$B$9),+MIN(($C$1-SUM(B$11:$B17))*$B$7,$C$1-1-SUM(B$11:$B17)),($C$1-SUM(I$11:$I17))*$B$8),$C$1-1-SUM(B$11:$B17)),0)</f>
        <v>75594</v>
      </c>
      <c r="C18" s="2">
        <f>+MIN($C$1*$C$7,$C$1-1-SUM($C$11:C17))</f>
        <v>46000</v>
      </c>
      <c r="D18" s="2">
        <f t="shared" si="2"/>
        <v>70707.20312569596</v>
      </c>
      <c r="E18" s="2">
        <f t="shared" si="1"/>
        <v>41400</v>
      </c>
      <c r="H18" s="13">
        <f>+IF(MIN(($C$1-SUM(B$11:$B17))*$B$7,$C$1-1-SUM(B$11:$B17))&gt;($C$1*$B$9),1,0)</f>
        <v>1</v>
      </c>
      <c r="I18" s="2">
        <f t="shared" si="0"/>
        <v>75594</v>
      </c>
    </row>
    <row r="19" spans="1:9" ht="12">
      <c r="A19" s="1">
        <v>9</v>
      </c>
      <c r="B19" s="13">
        <f>+ROUNDUP(MIN(IF(MIN(($C$1-SUM(B$11:$B18))*$B$7,$C$1-1-SUM(B$11:$B18))&gt;($C$1*$B$9),+MIN(($C$1-SUM(B$11:$B18))*$B$7,$C$1-1-SUM(B$11:$B18)),($C$1-SUM(I$11:$I18))*$B$8),$C$1-1-SUM(B$11:$B18)),0)</f>
        <v>71285</v>
      </c>
      <c r="C19" s="2">
        <f>+MIN($C$1*$C$7,$C$1-1-SUM($C$11:C18))</f>
        <v>46000</v>
      </c>
      <c r="D19" s="2">
        <f t="shared" si="2"/>
        <v>67101.13576628547</v>
      </c>
      <c r="E19" s="2">
        <f t="shared" si="1"/>
        <v>41400</v>
      </c>
      <c r="H19" s="13">
        <f>+IF(MIN(($C$1-SUM(B$11:$B18))*$B$7,$C$1-1-SUM(B$11:$B18))&gt;($C$1*$B$9),1,0)</f>
        <v>1</v>
      </c>
      <c r="I19" s="2">
        <f t="shared" si="0"/>
        <v>71285</v>
      </c>
    </row>
    <row r="20" spans="1:9" ht="12">
      <c r="A20" s="1">
        <v>10</v>
      </c>
      <c r="B20" s="13">
        <f>+ROUNDUP(MIN(IF(MIN(($C$1-SUM(B$11:$B19))*$B$7,$C$1-1-SUM(B$11:$B19))&gt;($C$1*$B$9),+MIN(($C$1-SUM(B$11:$B19))*$B$7,$C$1-1-SUM(B$11:$B19)),($C$1-SUM(I$11:$I19))*$B$8),$C$1-1-SUM(B$11:$B19)),0)</f>
        <v>67222</v>
      </c>
      <c r="C20" s="2">
        <f>+MIN($C$1*$C$7,$C$1-1-SUM($C$11:C19))</f>
        <v>46000</v>
      </c>
      <c r="D20" s="2">
        <f t="shared" si="2"/>
        <v>63678.977842204906</v>
      </c>
      <c r="E20" s="2">
        <f t="shared" si="1"/>
        <v>41400</v>
      </c>
      <c r="H20" s="13">
        <f>+IF(MIN(($C$1-SUM(B$11:$B19))*$B$7,$C$1-1-SUM(B$11:$B19))&gt;($C$1*$B$9),1,0)</f>
        <v>1</v>
      </c>
      <c r="I20" s="2">
        <f t="shared" si="0"/>
        <v>67222</v>
      </c>
    </row>
    <row r="21" spans="1:9" ht="12">
      <c r="A21" s="1">
        <v>11</v>
      </c>
      <c r="B21" s="13">
        <f>+MIN(IF(MIN(($C$1-SUM(B$11:$B20))*$B$7,$C$1-1-SUM(B$11:$B20))&gt;($C$1*$B$9),+MIN(($C$1-SUM(B$11:$B20))*$B$7,$C$1-1-SUM(B$11:$B20)),($C$1-SUM(I$11:$I20))*$B$8),$C$1-1-SUM(B$11:$B20))</f>
        <v>63389.985</v>
      </c>
      <c r="C21" s="2">
        <f>+MIN($C$1*$C$7,$C$1-1-SUM($C$11:C20))</f>
        <v>46000</v>
      </c>
      <c r="D21" s="2">
        <f t="shared" si="2"/>
        <v>60431.34997225246</v>
      </c>
      <c r="E21" s="2">
        <f t="shared" si="1"/>
        <v>41400</v>
      </c>
      <c r="H21" s="13">
        <f>+IF(MIN(($C$1-SUM(B$11:$B20))*$B$7,$C$1-1-SUM(B$11:$B20))&gt;($C$1*$B$9),1,0)</f>
        <v>1</v>
      </c>
      <c r="I21" s="2">
        <f t="shared" si="0"/>
        <v>63389.985</v>
      </c>
    </row>
    <row r="22" spans="1:9" ht="12">
      <c r="A22" s="1">
        <v>12</v>
      </c>
      <c r="B22" s="13">
        <f>+MIN(IF(MIN(($C$1-SUM(B$11:$B21))*$B$7,$C$1-1-SUM(B$11:$B21))&gt;($C$1*$B$9),+MIN(($C$1-SUM(B$11:$B21))*$B$7,$C$1-1-SUM(B$11:$B21)),($C$1-SUM(I$11:$I21))*$B$8),$C$1-1-SUM(B$11:$B21))</f>
        <v>59776.75585500001</v>
      </c>
      <c r="C22" s="2">
        <f>+MIN($C$1*$C$7,$C$1-1-SUM($C$11:C21))</f>
        <v>46000</v>
      </c>
      <c r="D22" s="2">
        <f aca="true" t="shared" si="3" ref="D22:D55">+IF(ISERROR(DB($C$1,$C$2,$C$3,A22,$C$4))=TRUE,0,(DB($C$1,$C$1*0.1,$C$3,A22,$C$4)))</f>
        <v>57349.35112366758</v>
      </c>
      <c r="E22" s="2">
        <f aca="true" t="shared" si="4" ref="E22:E55">+$C$1*0.9*$E$7*IF($C$3&gt;=A22,1,0)</f>
        <v>41400</v>
      </c>
      <c r="H22" s="13">
        <f>+IF(MIN(($C$1-SUM(B$11:$B21))*$B$7,$C$1-1-SUM(B$11:$B21))&gt;($C$1*$B$9),1,0)</f>
        <v>1</v>
      </c>
      <c r="I22" s="2">
        <f t="shared" si="0"/>
        <v>59776.75585500001</v>
      </c>
    </row>
    <row r="23" spans="1:9" ht="12">
      <c r="A23" s="1">
        <v>13</v>
      </c>
      <c r="B23" s="13">
        <f>+MIN(IF(MIN(($C$1-SUM(B$11:$B22))*$B$7,$C$1-1-SUM(B$11:$B22))&gt;($C$1*$B$9),+MIN(($C$1-SUM(B$11:$B22))*$B$7,$C$1-1-SUM(B$11:$B22)),($C$1-SUM(I$11:$I22))*$B$8),$C$1-1-SUM(B$11:$B22))</f>
        <v>56369.480771265</v>
      </c>
      <c r="C23" s="2">
        <f>+MIN($C$1*$C$7,$C$1-1-SUM($C$11:C22))</f>
        <v>46000</v>
      </c>
      <c r="D23" s="2">
        <f t="shared" si="3"/>
        <v>54424.53421636053</v>
      </c>
      <c r="E23" s="2">
        <f t="shared" si="4"/>
        <v>41400</v>
      </c>
      <c r="H23" s="13">
        <f>+IF(MIN(($C$1-SUM(B$11:$B22))*$B$7,$C$1-1-SUM(B$11:$B22))&gt;($C$1*$B$9),1,0)</f>
        <v>1</v>
      </c>
      <c r="I23" s="2">
        <f t="shared" si="0"/>
        <v>56369.480771265</v>
      </c>
    </row>
    <row r="24" spans="1:9" ht="12">
      <c r="A24" s="1">
        <v>14</v>
      </c>
      <c r="B24" s="13">
        <f>+MIN(IF(MIN(($C$1-SUM(B$11:$B23))*$B$7,$C$1-1-SUM(B$11:$B23))&gt;($C$1*$B$9),+MIN(($C$1-SUM(B$11:$B23))*$B$7,$C$1-1-SUM(B$11:$B23)),($C$1-SUM(I$11:$I23))*$B$8),$C$1-1-SUM(B$11:$B23))</f>
        <v>53156.4203673029</v>
      </c>
      <c r="C24" s="2">
        <f>+MIN($C$1*$C$7,$C$1-1-SUM($C$11:C23))</f>
        <v>46000</v>
      </c>
      <c r="D24" s="2">
        <f t="shared" si="3"/>
        <v>51648.882971326144</v>
      </c>
      <c r="E24" s="2">
        <f t="shared" si="4"/>
        <v>41400</v>
      </c>
      <c r="H24" s="13">
        <f>+IF(MIN(($C$1-SUM(B$11:$B23))*$B$7,$C$1-1-SUM(B$11:$B23))&gt;($C$1*$B$9),1,0)</f>
        <v>1</v>
      </c>
      <c r="I24" s="2">
        <f t="shared" si="0"/>
        <v>53156.4203673029</v>
      </c>
    </row>
    <row r="25" spans="1:9" ht="12">
      <c r="A25" s="1">
        <v>15</v>
      </c>
      <c r="B25" s="13">
        <f>+MIN(IF(MIN(($C$1-SUM(B$11:$B24))*$B$7,$C$1-1-SUM(B$11:$B24))&gt;($C$1*$B$9),+MIN(($C$1-SUM(B$11:$B24))*$B$7,$C$1-1-SUM(B$11:$B24)),($C$1-SUM(I$11:$I24))*$B$8),$C$1-1-SUM(B$11:$B24))</f>
        <v>50126.504406366636</v>
      </c>
      <c r="C25" s="2">
        <f>+MIN($C$1*$C$7,$C$1-1-SUM($C$11:C24))</f>
        <v>46000</v>
      </c>
      <c r="D25" s="2">
        <f t="shared" si="3"/>
        <v>49014.78993978851</v>
      </c>
      <c r="E25" s="2">
        <f t="shared" si="4"/>
        <v>41400</v>
      </c>
      <c r="H25" s="13">
        <f>+IF(MIN(($C$1-SUM(B$11:$B24))*$B$7,$C$1-1-SUM(B$11:$B24))&gt;($C$1*$B$9),1,0)</f>
        <v>1</v>
      </c>
      <c r="I25" s="2">
        <f t="shared" si="0"/>
        <v>50126.504406366636</v>
      </c>
    </row>
    <row r="26" spans="1:9" ht="12">
      <c r="A26" s="1">
        <v>16</v>
      </c>
      <c r="B26" s="13">
        <f>+MIN(IF(MIN(($C$1-SUM(B$11:$B25))*$B$7,$C$1-1-SUM(B$11:$B25))&gt;($C$1*$B$9),+MIN(($C$1-SUM(B$11:$B25))*$B$7,$C$1-1-SUM(B$11:$B25)),($C$1-SUM(I$11:$I25))*$B$8),$C$1-1-SUM(B$11:$B25))</f>
        <v>47269.293655203735</v>
      </c>
      <c r="C26" s="2">
        <f>+MIN($C$1*$C$7,$C$1-1-SUM($C$11:C25))</f>
        <v>46000</v>
      </c>
      <c r="D26" s="2">
        <f t="shared" si="3"/>
        <v>46515.0356528593</v>
      </c>
      <c r="E26" s="2">
        <f t="shared" si="4"/>
        <v>41400</v>
      </c>
      <c r="H26" s="13">
        <f>+IF(MIN(($C$1-SUM(B$11:$B25))*$B$7,$C$1-1-SUM(B$11:$B25))&gt;($C$1*$B$9),1,0)</f>
        <v>1</v>
      </c>
      <c r="I26" s="2">
        <f t="shared" si="0"/>
        <v>47269.293655203735</v>
      </c>
    </row>
    <row r="27" spans="1:9" ht="12">
      <c r="A27" s="1">
        <v>17</v>
      </c>
      <c r="B27" s="13">
        <f>+MIN(IF(MIN(($C$1-SUM(B$11:$B26))*$B$7,$C$1-1-SUM(B$11:$B26))&gt;($C$1*$B$9),+MIN(($C$1-SUM(B$11:$B26))*$B$7,$C$1-1-SUM(B$11:$B26)),($C$1-SUM(I$11:$I26))*$B$8),$C$1-1-SUM(B$11:$B26))</f>
        <v>44574.943916857126</v>
      </c>
      <c r="C27" s="2">
        <f>+MIN($C$1*$C$7,$C$1-1-SUM($C$11:C26))</f>
        <v>46000</v>
      </c>
      <c r="D27" s="2">
        <f t="shared" si="3"/>
        <v>44142.768834563474</v>
      </c>
      <c r="E27" s="2">
        <f t="shared" si="4"/>
        <v>41400</v>
      </c>
      <c r="H27" s="13">
        <f>+IF(MIN(($C$1-SUM(B$11:$B26))*$B$7,$C$1-1-SUM(B$11:$B26))&gt;($C$1*$B$9),1,0)</f>
        <v>1</v>
      </c>
      <c r="I27" s="2">
        <f t="shared" si="0"/>
        <v>44574.943916857126</v>
      </c>
    </row>
    <row r="28" spans="1:9" ht="12">
      <c r="A28" s="1">
        <v>18</v>
      </c>
      <c r="B28" s="13">
        <f>+MIN(IF(MIN(($C$1-SUM(B$11:$B27))*$B$7,$C$1-1-SUM(B$11:$B27))&gt;($C$1*$B$9),+MIN(($C$1-SUM(B$11:$B27))*$B$7,$C$1-1-SUM(B$11:$B27)),($C$1-SUM(I$11:$I27))*$B$8),$C$1-1-SUM(B$11:$B27))</f>
        <v>42034.17211359627</v>
      </c>
      <c r="C28" s="2">
        <f>+MIN($C$1*$C$7,$C$1-1-SUM($C$11:C27))</f>
        <v>46000</v>
      </c>
      <c r="D28" s="2">
        <f t="shared" si="3"/>
        <v>41891.48762400074</v>
      </c>
      <c r="E28" s="2">
        <f t="shared" si="4"/>
        <v>41400</v>
      </c>
      <c r="H28" s="13">
        <f>+IF(MIN(($C$1-SUM(B$11:$B27))*$B$7,$C$1-1-SUM(B$11:$B27))&gt;($C$1*$B$9),1,0)</f>
        <v>1</v>
      </c>
      <c r="I28" s="2">
        <f t="shared" si="0"/>
        <v>42034.17211359627</v>
      </c>
    </row>
    <row r="29" spans="1:9" ht="12">
      <c r="A29" s="1">
        <v>19</v>
      </c>
      <c r="B29" s="13">
        <f>+MIN(IF(MIN(($C$1-SUM(B$11:$B28))*$B$7,$C$1-1-SUM(B$11:$B28))&gt;($C$1*$B$9),+MIN(($C$1-SUM(B$11:$B28))*$B$7,$C$1-1-SUM(B$11:$B28)),($C$1-SUM(I$11:$I28))*$B$8),$C$1-1-SUM(B$11:$B28))</f>
        <v>39638.22430312129</v>
      </c>
      <c r="C29" s="2">
        <f>+MIN($C$1*$C$7,$C$1-1-SUM($C$11:C28))</f>
        <v>46000</v>
      </c>
      <c r="D29" s="2">
        <f t="shared" si="3"/>
        <v>39755.021755176705</v>
      </c>
      <c r="E29" s="2">
        <f t="shared" si="4"/>
        <v>41400</v>
      </c>
      <c r="H29" s="13">
        <f>+IF(MIN(($C$1-SUM(B$11:$B28))*$B$7,$C$1-1-SUM(B$11:$B28))&gt;($C$1*$B$9),1,0)</f>
        <v>1</v>
      </c>
      <c r="I29" s="2">
        <f t="shared" si="0"/>
        <v>39638.22430312129</v>
      </c>
    </row>
    <row r="30" spans="1:9" ht="12">
      <c r="A30" s="1">
        <v>20</v>
      </c>
      <c r="B30" s="13">
        <f>+MIN(IF(MIN(($C$1-SUM(B$11:$B29))*$B$7,$C$1-1-SUM(B$11:$B29))&gt;($C$1*$B$9),+MIN(($C$1-SUM(B$11:$B29))*$B$7,$C$1-1-SUM(B$11:$B29)),($C$1-SUM(I$11:$I29))*$B$8),$C$1-1-SUM(B$11:$B29))</f>
        <v>37378.84551784338</v>
      </c>
      <c r="C30" s="2">
        <f>+MIN($C$1*$C$7,$C$1-1-SUM($C$11:C29))</f>
        <v>46000</v>
      </c>
      <c r="D30" s="2">
        <f t="shared" si="3"/>
        <v>37727.515645662694</v>
      </c>
      <c r="E30" s="2">
        <f t="shared" si="4"/>
        <v>41400</v>
      </c>
      <c r="H30" s="13">
        <f>+IF(MIN(($C$1-SUM(B$11:$B29))*$B$7,$C$1-1-SUM(B$11:$B29))&gt;($C$1*$B$9),1,0)</f>
        <v>1</v>
      </c>
      <c r="I30" s="2">
        <f t="shared" si="0"/>
        <v>37378.84551784338</v>
      </c>
    </row>
    <row r="31" spans="1:9" ht="12">
      <c r="A31" s="1">
        <v>21</v>
      </c>
      <c r="B31" s="13">
        <f>+MIN(IF(MIN(($C$1-SUM(B$11:$B30))*$B$7,$C$1-1-SUM(B$11:$B30))&gt;($C$1*$B$9),+MIN(($C$1-SUM(B$11:$B30))*$B$7,$C$1-1-SUM(B$11:$B30)),($C$1-SUM(I$11:$I30))*$B$8),$C$1-1-SUM(B$11:$B30))</f>
        <v>35248.251323326316</v>
      </c>
      <c r="C31" s="2">
        <f>+MIN($C$1*$C$7,$C$1-1-SUM($C$11:C30))</f>
        <v>46000</v>
      </c>
      <c r="D31" s="2">
        <f t="shared" si="3"/>
        <v>35803.412347733894</v>
      </c>
      <c r="E31" s="2">
        <f t="shared" si="4"/>
        <v>41400</v>
      </c>
      <c r="H31" s="13">
        <f>+IF(MIN(($C$1-SUM(B$11:$B30))*$B$7,$C$1-1-SUM(B$11:$B30))&gt;($C$1*$B$9),1,0)</f>
        <v>1</v>
      </c>
      <c r="I31" s="2">
        <f t="shared" si="0"/>
        <v>35248.251323326316</v>
      </c>
    </row>
    <row r="32" spans="1:9" ht="12">
      <c r="A32" s="1">
        <v>22</v>
      </c>
      <c r="B32" s="13">
        <f>+MIN(IF(MIN(($C$1-SUM(B$11:$B31))*$B$7,$C$1-1-SUM(B$11:$B31))&gt;($C$1*$B$9),+MIN(($C$1-SUM(B$11:$B31))*$B$7,$C$1-1-SUM(B$11:$B31)),($C$1-SUM(I$11:$I31))*$B$8),$C$1-1-SUM(B$11:$B31))</f>
        <v>33239.10099789672</v>
      </c>
      <c r="C32" s="2">
        <f>+MIN($C$1*$C$7,$C$1-1-SUM($C$11:C31))</f>
        <v>46000</v>
      </c>
      <c r="D32" s="2">
        <f t="shared" si="3"/>
        <v>33977.43831799947</v>
      </c>
      <c r="E32" s="2">
        <f t="shared" si="4"/>
        <v>41400</v>
      </c>
      <c r="H32" s="13">
        <f>+IF(MIN(($C$1-SUM(B$11:$B31))*$B$7,$C$1-1-SUM(B$11:$B31))&gt;($C$1*$B$9),1,0)</f>
        <v>1</v>
      </c>
      <c r="I32" s="2">
        <f t="shared" si="0"/>
        <v>33239.10099789672</v>
      </c>
    </row>
    <row r="33" spans="1:9" ht="12">
      <c r="A33" s="1">
        <v>23</v>
      </c>
      <c r="B33" s="13">
        <f>+MIN(IF(MIN(($C$1-SUM(B$11:$B32))*$B$7,$C$1-1-SUM(B$11:$B32))&gt;($C$1*$B$9),+MIN(($C$1-SUM(B$11:$B32))*$B$7,$C$1-1-SUM(B$11:$B32)),($C$1-SUM(I$11:$I32))*$B$8),$C$1-1-SUM(B$11:$B32))</f>
        <v>31344.47224101661</v>
      </c>
      <c r="C33" s="2">
        <f>+MIN($C$1*$C$7,$C$1-1-SUM($C$11:C32))</f>
        <v>46000</v>
      </c>
      <c r="D33" s="2">
        <f t="shared" si="3"/>
        <v>32244.588963781494</v>
      </c>
      <c r="E33" s="2">
        <f t="shared" si="4"/>
        <v>41400</v>
      </c>
      <c r="H33" s="13">
        <f>+IF(MIN(($C$1-SUM(B$11:$B32))*$B$7,$C$1-1-SUM(B$11:$B32))&gt;($C$1*$B$9),1,0)</f>
        <v>1</v>
      </c>
      <c r="I33" s="2">
        <f t="shared" si="0"/>
        <v>31344.47224101661</v>
      </c>
    </row>
    <row r="34" spans="1:9" ht="12">
      <c r="A34" s="1">
        <v>24</v>
      </c>
      <c r="B34" s="13">
        <f>+MIN(IF(MIN(($C$1-SUM(B$11:$B33))*$B$7,$C$1-1-SUM(B$11:$B33))&gt;($C$1*$B$9),+MIN(($C$1-SUM(B$11:$B33))*$B$7,$C$1-1-SUM(B$11:$B33)),($C$1-SUM(I$11:$I33))*$B$8),$C$1-1-SUM(B$11:$B33))</f>
        <v>29557.837323278665</v>
      </c>
      <c r="C34" s="2">
        <f>+MIN($C$1*$C$7,$C$1-1-SUM($C$11:C33))</f>
        <v>46000</v>
      </c>
      <c r="D34" s="2">
        <f t="shared" si="3"/>
        <v>30600.11492662864</v>
      </c>
      <c r="E34" s="2">
        <f t="shared" si="4"/>
        <v>41400</v>
      </c>
      <c r="H34" s="13">
        <f>+IF(MIN(($C$1-SUM(B$11:$B33))*$B$7,$C$1-1-SUM(B$11:$B33))&gt;($C$1*$B$9),1,0)</f>
        <v>1</v>
      </c>
      <c r="I34" s="2">
        <f t="shared" si="0"/>
        <v>29557.837323278665</v>
      </c>
    </row>
    <row r="35" spans="1:9" ht="12">
      <c r="A35" s="1">
        <v>25</v>
      </c>
      <c r="B35" s="13">
        <f>+MIN(IF(MIN(($C$1-SUM(B$11:$B34))*$B$7,$C$1-1-SUM(B$11:$B34))&gt;($C$1*$B$9),+MIN(($C$1-SUM(B$11:$B34))*$B$7,$C$1-1-SUM(B$11:$B34)),($C$1-SUM(I$11:$I34))*$B$8),$C$1-1-SUM(B$11:$B34))</f>
        <v>27873.04059585178</v>
      </c>
      <c r="C35" s="2">
        <f>+MIN($C$1*$C$7,$C$1-1-SUM($C$11:C34))</f>
        <v>46000</v>
      </c>
      <c r="D35" s="2">
        <f t="shared" si="3"/>
        <v>29039.509065370577</v>
      </c>
      <c r="E35" s="2">
        <f t="shared" si="4"/>
        <v>41400</v>
      </c>
      <c r="H35" s="13">
        <f>+IF(MIN(($C$1-SUM(B$11:$B34))*$B$7,$C$1-1-SUM(B$11:$B34))&gt;($C$1*$B$9),1,0)</f>
        <v>1</v>
      </c>
      <c r="I35" s="2">
        <f t="shared" si="0"/>
        <v>27873.04059585178</v>
      </c>
    </row>
    <row r="36" spans="1:9" ht="12">
      <c r="A36" s="1">
        <v>26</v>
      </c>
      <c r="B36" s="13">
        <f>+MIN(IF(MIN(($C$1-SUM(B$11:$B35))*$B$7,$C$1-1-SUM(B$11:$B35))&gt;($C$1*$B$9),+MIN(($C$1-SUM(B$11:$B35))*$B$7,$C$1-1-SUM(B$11:$B35)),($C$1-SUM(I$11:$I35))*$B$8),$C$1-1-SUM(B$11:$B35))</f>
        <v>26284.277281888226</v>
      </c>
      <c r="C36" s="2">
        <f>+MIN($C$1*$C$7,$C$1-1-SUM($C$11:C35))</f>
        <v>46000</v>
      </c>
      <c r="D36" s="2">
        <f t="shared" si="3"/>
        <v>27558.494103036683</v>
      </c>
      <c r="E36" s="2">
        <f t="shared" si="4"/>
        <v>41400</v>
      </c>
      <c r="H36" s="13">
        <f>+IF(MIN(($C$1-SUM(B$11:$B35))*$B$7,$C$1-1-SUM(B$11:$B35))&gt;($C$1*$B$9),1,0)</f>
        <v>1</v>
      </c>
      <c r="I36" s="2">
        <f t="shared" si="0"/>
        <v>26284.277281888226</v>
      </c>
    </row>
    <row r="37" spans="1:9" ht="12">
      <c r="A37" s="1">
        <v>27</v>
      </c>
      <c r="B37" s="13">
        <f>+MIN(IF(MIN(($C$1-SUM(B$11:$B36))*$B$7,$C$1-1-SUM(B$11:$B36))&gt;($C$1*$B$9),+MIN(($C$1-SUM(B$11:$B36))*$B$7,$C$1-1-SUM(B$11:$B36)),($C$1-SUM(I$11:$I36))*$B$8),$C$1-1-SUM(B$11:$B36))</f>
        <v>24786.073476820595</v>
      </c>
      <c r="C37" s="2">
        <f>+MIN($C$1*$C$7,$C$1-1-SUM($C$11:C36))</f>
        <v>46000</v>
      </c>
      <c r="D37" s="2">
        <f t="shared" si="3"/>
        <v>26153.010903781807</v>
      </c>
      <c r="E37" s="2">
        <f t="shared" si="4"/>
        <v>41400</v>
      </c>
      <c r="H37" s="13">
        <f>+IF(MIN(($C$1-SUM(B$11:$B36))*$B$7,$C$1-1-SUM(B$11:$B36))&gt;($C$1*$B$9),1,0)</f>
        <v>1</v>
      </c>
      <c r="I37" s="2">
        <f t="shared" si="0"/>
        <v>24786.073476820595</v>
      </c>
    </row>
    <row r="38" spans="1:9" ht="12">
      <c r="A38" s="1">
        <v>28</v>
      </c>
      <c r="B38" s="13">
        <f>+MIN(IF(MIN(($C$1-SUM(B$11:$B37))*$B$7,$C$1-1-SUM(B$11:$B37))&gt;($C$1*$B$9),+MIN(($C$1-SUM(B$11:$B37))*$B$7,$C$1-1-SUM(B$11:$B37)),($C$1-SUM(I$11:$I37))*$B$8),$C$1-1-SUM(B$11:$B37))</f>
        <v>24193.381930348554</v>
      </c>
      <c r="C38" s="2">
        <f>+MIN($C$1*$C$7,$C$1-1-SUM($C$11:C37))</f>
        <v>46000</v>
      </c>
      <c r="D38" s="2">
        <f t="shared" si="3"/>
        <v>24819.207347688938</v>
      </c>
      <c r="E38" s="2">
        <f t="shared" si="4"/>
        <v>41400</v>
      </c>
      <c r="H38" s="13">
        <f>+IF(MIN(($C$1-SUM(B$11:$B37))*$B$7,$C$1-1-SUM(B$11:$B37))&gt;($C$1*$B$9),1,0)</f>
        <v>0</v>
      </c>
      <c r="I38" s="2">
        <f t="shared" si="0"/>
        <v>0</v>
      </c>
    </row>
    <row r="39" spans="1:9" ht="12">
      <c r="A39" s="1">
        <v>29</v>
      </c>
      <c r="B39" s="13">
        <f>+MIN(IF(MIN(($C$1-SUM(B$11:$B38))*$B$7,$C$1-1-SUM(B$11:$B38))&gt;($C$1*$B$9),+MIN(($C$1-SUM(B$11:$B38))*$B$7,$C$1-1-SUM(B$11:$B38)),($C$1-SUM(I$11:$I38))*$B$8),$C$1-1-SUM(B$11:$B38))</f>
        <v>24193.381930348554</v>
      </c>
      <c r="C39" s="2">
        <f>+MIN($C$1*$C$7,$C$1-1-SUM($C$11:C38))</f>
        <v>46000</v>
      </c>
      <c r="D39" s="2">
        <f t="shared" si="3"/>
        <v>23553.4277729568</v>
      </c>
      <c r="E39" s="2">
        <f t="shared" si="4"/>
        <v>41400</v>
      </c>
      <c r="H39" s="13">
        <f>+IF(MIN(($C$1-SUM(B$11:$B38))*$B$7,$C$1-1-SUM(B$11:$B38))&gt;($C$1*$B$9),1,0)</f>
        <v>0</v>
      </c>
      <c r="I39" s="2">
        <f t="shared" si="0"/>
        <v>0</v>
      </c>
    </row>
    <row r="40" spans="1:9" ht="12">
      <c r="A40" s="1">
        <v>30</v>
      </c>
      <c r="B40" s="13">
        <f>+MIN(IF(MIN(($C$1-SUM(B$11:$B39))*$B$7,$C$1-1-SUM(B$11:$B39))&gt;($C$1*$B$9),+MIN(($C$1-SUM(B$11:$B39))*$B$7,$C$1-1-SUM(B$11:$B39)),($C$1-SUM(I$11:$I39))*$B$8),$C$1-1-SUM(B$11:$B39))</f>
        <v>24193.381930348554</v>
      </c>
      <c r="C40" s="2">
        <f>+MIN($C$1*$C$7,$C$1-1-SUM($C$11:C39))</f>
        <v>46000</v>
      </c>
      <c r="D40" s="2">
        <f t="shared" si="3"/>
        <v>22352.202956536003</v>
      </c>
      <c r="E40" s="2">
        <f t="shared" si="4"/>
        <v>41400</v>
      </c>
      <c r="H40" s="13">
        <f>+IF(MIN(($C$1-SUM(B$11:$B39))*$B$7,$C$1-1-SUM(B$11:$B39))&gt;($C$1*$B$9),1,0)</f>
        <v>0</v>
      </c>
      <c r="I40" s="2">
        <f t="shared" si="0"/>
        <v>0</v>
      </c>
    </row>
    <row r="41" spans="1:9" ht="12">
      <c r="A41" s="1">
        <v>31</v>
      </c>
      <c r="B41" s="13">
        <f>+MIN(IF(MIN(($C$1-SUM(B$11:$B40))*$B$7,$C$1-1-SUM(B$11:$B40))&gt;($C$1*$B$9),+MIN(($C$1-SUM(B$11:$B40))*$B$7,$C$1-1-SUM(B$11:$B40)),($C$1-SUM(I$11:$I40))*$B$8),$C$1-1-SUM(B$11:$B40))</f>
        <v>24193.381930348554</v>
      </c>
      <c r="C41" s="2">
        <f>+MIN($C$1*$C$7,$C$1-1-SUM($C$11:C40))</f>
        <v>46000</v>
      </c>
      <c r="D41" s="2">
        <f t="shared" si="3"/>
        <v>21212.240605752668</v>
      </c>
      <c r="E41" s="2">
        <f t="shared" si="4"/>
        <v>41400</v>
      </c>
      <c r="H41" s="13">
        <f>+IF(MIN(($C$1-SUM(B$11:$B40))*$B$7,$C$1-1-SUM(B$11:$B40))&gt;($C$1*$B$9),1,0)</f>
        <v>0</v>
      </c>
      <c r="I41" s="2">
        <f t="shared" si="0"/>
        <v>0</v>
      </c>
    </row>
    <row r="42" spans="1:9" ht="12">
      <c r="A42" s="1">
        <v>32</v>
      </c>
      <c r="B42" s="13">
        <f>+MIN(IF(MIN(($C$1-SUM(B$11:$B41))*$B$7,$C$1-1-SUM(B$11:$B41))&gt;($C$1*$B$9),+MIN(($C$1-SUM(B$11:$B41))*$B$7,$C$1-1-SUM(B$11:$B41)),($C$1-SUM(I$11:$I41))*$B$8),$C$1-1-SUM(B$11:$B41))</f>
        <v>24193.381930348554</v>
      </c>
      <c r="C42" s="2">
        <f>+MIN($C$1*$C$7,$C$1-1-SUM($C$11:C41))</f>
        <v>46000</v>
      </c>
      <c r="D42" s="2">
        <f t="shared" si="3"/>
        <v>20130.41633485928</v>
      </c>
      <c r="E42" s="2">
        <f t="shared" si="4"/>
        <v>41400</v>
      </c>
      <c r="H42" s="13">
        <f>+IF(MIN(($C$1-SUM(B$11:$B41))*$B$7,$C$1-1-SUM(B$11:$B41))&gt;($C$1*$B$9),1,0)</f>
        <v>0</v>
      </c>
      <c r="I42" s="2">
        <f t="shared" si="0"/>
        <v>0</v>
      </c>
    </row>
    <row r="43" spans="1:9" ht="12">
      <c r="A43" s="1">
        <v>33</v>
      </c>
      <c r="B43" s="13">
        <f>+MIN(IF(MIN(($C$1-SUM(B$11:$B42))*$B$7,$C$1-1-SUM(B$11:$B42))&gt;($C$1*$B$9),+MIN(($C$1-SUM(B$11:$B42))*$B$7,$C$1-1-SUM(B$11:$B42)),($C$1-SUM(I$11:$I42))*$B$8),$C$1-1-SUM(B$11:$B42))</f>
        <v>24193.381930348554</v>
      </c>
      <c r="C43" s="2">
        <f>+MIN($C$1*$C$7,$C$1-1-SUM($C$11:C42))</f>
        <v>46000</v>
      </c>
      <c r="D43" s="2">
        <f t="shared" si="3"/>
        <v>19103.765101781457</v>
      </c>
      <c r="E43" s="2">
        <f t="shared" si="4"/>
        <v>41400</v>
      </c>
      <c r="H43" s="13">
        <f>+IF(MIN(($C$1-SUM(B$11:$B42))*$B$7,$C$1-1-SUM(B$11:$B42))&gt;($C$1*$B$9),1,0)</f>
        <v>0</v>
      </c>
      <c r="I43" s="2">
        <f t="shared" si="0"/>
        <v>0</v>
      </c>
    </row>
    <row r="44" spans="1:9" ht="12">
      <c r="A44" s="1">
        <v>34</v>
      </c>
      <c r="B44" s="13">
        <f>+MIN(IF(MIN(($C$1-SUM(B$11:$B43))*$B$7,$C$1-1-SUM(B$11:$B43))&gt;($C$1*$B$9),+MIN(($C$1-SUM(B$11:$B43))*$B$7,$C$1-1-SUM(B$11:$B43)),($C$1-SUM(I$11:$I43))*$B$8),$C$1-1-SUM(B$11:$B43))</f>
        <v>24193.381930348554</v>
      </c>
      <c r="C44" s="2">
        <f>+MIN($C$1*$C$7,$C$1-1-SUM($C$11:C43))</f>
        <v>46000</v>
      </c>
      <c r="D44" s="2">
        <f t="shared" si="3"/>
        <v>18129.473081590604</v>
      </c>
      <c r="E44" s="2">
        <f t="shared" si="4"/>
        <v>41400</v>
      </c>
      <c r="H44" s="13">
        <f>+IF(MIN(($C$1-SUM(B$11:$B43))*$B$7,$C$1-1-SUM(B$11:$B43))&gt;($C$1*$B$9),1,0)</f>
        <v>0</v>
      </c>
      <c r="I44" s="2">
        <f t="shared" si="0"/>
        <v>0</v>
      </c>
    </row>
    <row r="45" spans="1:9" ht="12">
      <c r="A45" s="1">
        <v>35</v>
      </c>
      <c r="B45" s="13">
        <f>+MIN(IF(MIN(($C$1-SUM(B$11:$B44))*$B$7,$C$1-1-SUM(B$11:$B44))&gt;($C$1*$B$9),+MIN(($C$1-SUM(B$11:$B44))*$B$7,$C$1-1-SUM(B$11:$B44)),($C$1-SUM(I$11:$I44))*$B$8),$C$1-1-SUM(B$11:$B44))</f>
        <v>24193.381930348554</v>
      </c>
      <c r="C45" s="2">
        <f>+MIN($C$1*$C$7,$C$1-1-SUM($C$11:C44))</f>
        <v>46000</v>
      </c>
      <c r="D45" s="2">
        <f t="shared" si="3"/>
        <v>17204.869954429483</v>
      </c>
      <c r="E45" s="2">
        <f t="shared" si="4"/>
        <v>41400</v>
      </c>
      <c r="H45" s="13">
        <f>+IF(MIN(($C$1-SUM(B$11:$B44))*$B$7,$C$1-1-SUM(B$11:$B44))&gt;($C$1*$B$9),1,0)</f>
        <v>0</v>
      </c>
      <c r="I45" s="2">
        <f t="shared" si="0"/>
        <v>0</v>
      </c>
    </row>
    <row r="46" spans="1:9" ht="12">
      <c r="A46" s="1">
        <v>36</v>
      </c>
      <c r="B46" s="13">
        <f>+MIN(IF(MIN(($C$1-SUM(B$11:$B45))*$B$7,$C$1-1-SUM(B$11:$B45))&gt;($C$1*$B$9),+MIN(($C$1-SUM(B$11:$B45))*$B$7,$C$1-1-SUM(B$11:$B45)),($C$1-SUM(I$11:$I45))*$B$8),$C$1-1-SUM(B$11:$B45))</f>
        <v>24193.381930348554</v>
      </c>
      <c r="C46" s="2">
        <f>+MIN($C$1*$C$7,$C$1-1-SUM($C$11:C45))</f>
        <v>46000</v>
      </c>
      <c r="D46" s="2">
        <f t="shared" si="3"/>
        <v>16327.421586753577</v>
      </c>
      <c r="E46" s="2">
        <f t="shared" si="4"/>
        <v>41400</v>
      </c>
      <c r="H46" s="13">
        <f>+IF(MIN(($C$1-SUM(B$11:$B45))*$B$7,$C$1-1-SUM(B$11:$B45))&gt;($C$1*$B$9),1,0)</f>
        <v>0</v>
      </c>
      <c r="I46" s="2">
        <f t="shared" si="0"/>
        <v>0</v>
      </c>
    </row>
    <row r="47" spans="1:9" ht="12">
      <c r="A47" s="1">
        <v>37</v>
      </c>
      <c r="B47" s="13">
        <f>+MIN(IF(MIN(($C$1-SUM(B$11:$B46))*$B$7,$C$1-1-SUM(B$11:$B46))&gt;($C$1*$B$9),+MIN(($C$1-SUM(B$11:$B46))*$B$7,$C$1-1-SUM(B$11:$B46)),($C$1-SUM(I$11:$I46))*$B$8),$C$1-1-SUM(B$11:$B46))</f>
        <v>24193.381930348554</v>
      </c>
      <c r="C47" s="2">
        <f>+MIN($C$1*$C$7,$C$1-1-SUM($C$11:C46))</f>
        <v>46000</v>
      </c>
      <c r="D47" s="2">
        <f t="shared" si="3"/>
        <v>15494.723085829146</v>
      </c>
      <c r="E47" s="2">
        <f t="shared" si="4"/>
        <v>41400</v>
      </c>
      <c r="H47" s="13">
        <f>+IF(MIN(($C$1-SUM(B$11:$B46))*$B$7,$C$1-1-SUM(B$11:$B46))&gt;($C$1*$B$9),1,0)</f>
        <v>0</v>
      </c>
      <c r="I47" s="2">
        <f t="shared" si="0"/>
        <v>0</v>
      </c>
    </row>
    <row r="48" spans="1:9" ht="12">
      <c r="A48" s="1">
        <v>38</v>
      </c>
      <c r="B48" s="13">
        <f>+MIN(IF(MIN(($C$1-SUM(B$11:$B47))*$B$7,$C$1-1-SUM(B$11:$B47))&gt;($C$1*$B$9),+MIN(($C$1-SUM(B$11:$B47))*$B$7,$C$1-1-SUM(B$11:$B47)),($C$1-SUM(I$11:$I47))*$B$8),$C$1-1-SUM(B$11:$B47))</f>
        <v>24193.381930348554</v>
      </c>
      <c r="C48" s="2">
        <f>+MIN($C$1*$C$7,$C$1-1-SUM($C$11:C47))</f>
        <v>46000</v>
      </c>
      <c r="D48" s="2">
        <f t="shared" si="3"/>
        <v>14704.492208451857</v>
      </c>
      <c r="E48" s="2">
        <f t="shared" si="4"/>
        <v>41400</v>
      </c>
      <c r="H48" s="13">
        <f>+IF(MIN(($C$1-SUM(B$11:$B47))*$B$7,$C$1-1-SUM(B$11:$B47))&gt;($C$1*$B$9),1,0)</f>
        <v>0</v>
      </c>
      <c r="I48" s="2">
        <f t="shared" si="0"/>
        <v>0</v>
      </c>
    </row>
    <row r="49" spans="1:9" ht="12">
      <c r="A49" s="1">
        <v>39</v>
      </c>
      <c r="B49" s="13">
        <f>+MIN(IF(MIN(($C$1-SUM(B$11:$B48))*$B$7,$C$1-1-SUM(B$11:$B48))&gt;($C$1*$B$9),+MIN(($C$1-SUM(B$11:$B48))*$B$7,$C$1-1-SUM(B$11:$B48)),($C$1-SUM(I$11:$I48))*$B$8),$C$1-1-SUM(B$11:$B48))</f>
        <v>24193.381930348554</v>
      </c>
      <c r="C49" s="2">
        <f>+MIN($C$1*$C$7,$C$1-1-SUM($C$11:C48))</f>
        <v>46000</v>
      </c>
      <c r="D49" s="2">
        <f t="shared" si="3"/>
        <v>13954.563105820813</v>
      </c>
      <c r="E49" s="2">
        <f t="shared" si="4"/>
        <v>41400</v>
      </c>
      <c r="H49" s="13">
        <f>+IF(MIN(($C$1-SUM(B$11:$B48))*$B$7,$C$1-1-SUM(B$11:$B48))&gt;($C$1*$B$9),1,0)</f>
        <v>0</v>
      </c>
      <c r="I49" s="2">
        <f t="shared" si="0"/>
        <v>0</v>
      </c>
    </row>
    <row r="50" spans="1:9" ht="12">
      <c r="A50" s="1">
        <v>40</v>
      </c>
      <c r="B50" s="13">
        <f>+MIN(IF(MIN(($C$1-SUM(B$11:$B49))*$B$7,$C$1-1-SUM(B$11:$B49))&gt;($C$1*$B$9),+MIN(($C$1-SUM(B$11:$B49))*$B$7,$C$1-1-SUM(B$11:$B49)),($C$1-SUM(I$11:$I49))*$B$8),$C$1-1-SUM(B$11:$B49))</f>
        <v>24193.381930348554</v>
      </c>
      <c r="C50" s="2">
        <f>+MIN($C$1*$C$7,$C$1-1-SUM($C$11:C49))</f>
        <v>46000</v>
      </c>
      <c r="D50" s="2">
        <f t="shared" si="3"/>
        <v>13242.880387423951</v>
      </c>
      <c r="E50" s="2">
        <f t="shared" si="4"/>
        <v>41400</v>
      </c>
      <c r="H50" s="13">
        <f>+IF(MIN(($C$1-SUM(B$11:$B49))*$B$7,$C$1-1-SUM(B$11:$B49))&gt;($C$1*$B$9),1,0)</f>
        <v>0</v>
      </c>
      <c r="I50" s="2">
        <f t="shared" si="0"/>
        <v>0</v>
      </c>
    </row>
    <row r="51" spans="1:9" ht="12">
      <c r="A51" s="1">
        <v>41</v>
      </c>
      <c r="B51" s="13">
        <f>+MIN(IF(MIN(($C$1-SUM(B$11:$B50))*$B$7,$C$1-1-SUM(B$11:$B50))&gt;($C$1*$B$9),+MIN(($C$1-SUM(B$11:$B50))*$B$7,$C$1-1-SUM(B$11:$B50)),($C$1-SUM(I$11:$I50))*$B$8),$C$1-1-SUM(B$11:$B50))</f>
        <v>24193.381930348554</v>
      </c>
      <c r="C51" s="2">
        <f>+MIN($C$1*$C$7,$C$1-1-SUM($C$11:C50))</f>
        <v>46000</v>
      </c>
      <c r="D51" s="2">
        <f t="shared" si="3"/>
        <v>12567.49348766533</v>
      </c>
      <c r="E51" s="2">
        <f t="shared" si="4"/>
        <v>41400</v>
      </c>
      <c r="H51" s="13">
        <f>+IF(MIN(($C$1-SUM(B$11:$B50))*$B$7,$C$1-1-SUM(B$11:$B50))&gt;($C$1*$B$9),1,0)</f>
        <v>0</v>
      </c>
      <c r="I51" s="2">
        <f t="shared" si="0"/>
        <v>0</v>
      </c>
    </row>
    <row r="52" spans="1:9" ht="12">
      <c r="A52" s="1">
        <v>42</v>
      </c>
      <c r="B52" s="13">
        <f>+MIN(IF(MIN(($C$1-SUM(B$11:$B51))*$B$7,$C$1-1-SUM(B$11:$B51))&gt;($C$1*$B$9),+MIN(($C$1-SUM(B$11:$B51))*$B$7,$C$1-1-SUM(B$11:$B51)),($C$1-SUM(I$11:$I51))*$B$8),$C$1-1-SUM(B$11:$B51))</f>
        <v>24193.381930348554</v>
      </c>
      <c r="C52" s="2">
        <f>+MIN($C$1*$C$7,$C$1-1-SUM($C$11:C51))</f>
        <v>46000</v>
      </c>
      <c r="D52" s="2">
        <f t="shared" si="3"/>
        <v>11926.551319794398</v>
      </c>
      <c r="E52" s="2">
        <f t="shared" si="4"/>
        <v>41400</v>
      </c>
      <c r="H52" s="13">
        <f>+IF(MIN(($C$1-SUM(B$11:$B51))*$B$7,$C$1-1-SUM(B$11:$B51))&gt;($C$1*$B$9),1,0)</f>
        <v>0</v>
      </c>
      <c r="I52" s="2">
        <f t="shared" si="0"/>
        <v>0</v>
      </c>
    </row>
    <row r="53" spans="1:9" ht="12">
      <c r="A53" s="1">
        <v>43</v>
      </c>
      <c r="B53" s="13">
        <f>+MIN(IF(MIN(($C$1-SUM(B$11:$B52))*$B$7,$C$1-1-SUM(B$11:$B52))&gt;($C$1*$B$9),+MIN(($C$1-SUM(B$11:$B52))*$B$7,$C$1-1-SUM(B$11:$B52)),($C$1-SUM(I$11:$I52))*$B$8),$C$1-1-SUM(B$11:$B52))</f>
        <v>24193.381930348554</v>
      </c>
      <c r="C53" s="2">
        <f>+MIN($C$1*$C$7,$C$1-1-SUM($C$11:C52))</f>
        <v>46000</v>
      </c>
      <c r="D53" s="2">
        <f t="shared" si="3"/>
        <v>11318.297202484882</v>
      </c>
      <c r="E53" s="2">
        <f t="shared" si="4"/>
        <v>41400</v>
      </c>
      <c r="H53" s="13">
        <f>+IF(MIN(($C$1-SUM(B$11:$B52))*$B$7,$C$1-1-SUM(B$11:$B52))&gt;($C$1*$B$9),1,0)</f>
        <v>0</v>
      </c>
      <c r="I53" s="2">
        <f t="shared" si="0"/>
        <v>0</v>
      </c>
    </row>
    <row r="54" spans="1:9" ht="12">
      <c r="A54" s="1">
        <v>44</v>
      </c>
      <c r="B54" s="13">
        <f>+MIN(IF(MIN(($C$1-SUM(B$11:$B53))*$B$7,$C$1-1-SUM(B$11:$B53))&gt;($C$1*$B$9),+MIN(($C$1-SUM(B$11:$B53))*$B$7,$C$1-1-SUM(B$11:$B53)),($C$1-SUM(I$11:$I53))*$B$8),$C$1-1-SUM(B$11:$B53))</f>
        <v>22962.20996778994</v>
      </c>
      <c r="C54" s="2">
        <f>+MIN($C$1*$C$7,$C$1-1-SUM($C$11:C53))</f>
        <v>21999</v>
      </c>
      <c r="D54" s="2">
        <f t="shared" si="3"/>
        <v>10741.064045158155</v>
      </c>
      <c r="E54" s="2">
        <f t="shared" si="4"/>
        <v>41400</v>
      </c>
      <c r="H54" s="13">
        <f>+IF(MIN(($C$1-SUM(B$11:$B53))*$B$7,$C$1-1-SUM(B$11:$B53))&gt;($C$1*$B$9),1,0)</f>
        <v>0</v>
      </c>
      <c r="I54" s="2">
        <f t="shared" si="0"/>
        <v>0</v>
      </c>
    </row>
    <row r="55" spans="1:9" ht="12">
      <c r="A55" s="1">
        <v>45</v>
      </c>
      <c r="B55" s="13">
        <f>+MIN(IF(MIN(($C$1-SUM(B$11:$B54))*$B$7,$C$1-1-SUM(B$11:$B54))&gt;($C$1*$B$9),+MIN(($C$1-SUM(B$11:$B54))*$B$7,$C$1-1-SUM(B$11:$B54)),($C$1-SUM(I$11:$I54))*$B$8),$C$1-1-SUM(B$11:$B54))</f>
        <v>0</v>
      </c>
      <c r="C55" s="2">
        <f>+MIN($C$1*$C$7,$C$1-1-SUM($C$11:C54))</f>
        <v>0</v>
      </c>
      <c r="D55" s="2">
        <f t="shared" si="3"/>
        <v>0</v>
      </c>
      <c r="E55" s="2">
        <f t="shared" si="4"/>
        <v>0</v>
      </c>
      <c r="H55" s="13">
        <f>+IF(MIN(($C$1-SUM(B$11:$B54))*$B$7,$C$1-1-SUM(B$11:$B54))&gt;($C$1*$B$9),1,0)</f>
        <v>0</v>
      </c>
      <c r="I55" s="2">
        <f t="shared" si="0"/>
        <v>0</v>
      </c>
    </row>
    <row r="56" spans="6:7" ht="12">
      <c r="F56" s="13"/>
      <c r="G56" s="2"/>
    </row>
    <row r="57" spans="3:7" ht="12">
      <c r="C57" s="2" t="s">
        <v>16</v>
      </c>
      <c r="G57" s="2"/>
    </row>
    <row r="58" spans="3:7" ht="12">
      <c r="C58" s="2" t="s">
        <v>19</v>
      </c>
      <c r="G58" s="2"/>
    </row>
    <row r="59" spans="3:7" ht="12">
      <c r="C59" s="2" t="s">
        <v>17</v>
      </c>
      <c r="F59" s="13"/>
      <c r="G59" s="2"/>
    </row>
    <row r="60" spans="6:7" ht="12">
      <c r="F60" s="13"/>
      <c r="G60" s="2"/>
    </row>
    <row r="61" spans="6:7" ht="12">
      <c r="F61" s="13"/>
      <c r="G61" s="2"/>
    </row>
    <row r="62" spans="6:7" ht="12">
      <c r="F62" s="13"/>
      <c r="G62" s="2"/>
    </row>
    <row r="63" spans="6:7" ht="12">
      <c r="F63" s="13"/>
      <c r="G63" s="2"/>
    </row>
    <row r="64" spans="6:7" ht="12">
      <c r="F64" s="13"/>
      <c r="G64" s="2"/>
    </row>
    <row r="65" spans="6:7" ht="12">
      <c r="F65" s="13"/>
      <c r="G65" s="2"/>
    </row>
    <row r="66" spans="6:7" ht="12">
      <c r="F66" s="13"/>
      <c r="G66" s="2"/>
    </row>
    <row r="67" spans="6:7" ht="12">
      <c r="F67" s="13"/>
      <c r="G67" s="2"/>
    </row>
    <row r="68" spans="6:7" ht="12">
      <c r="F68" s="13"/>
      <c r="G68" s="2"/>
    </row>
    <row r="69" spans="6:7" ht="12">
      <c r="F69" s="13"/>
      <c r="G69" s="2"/>
    </row>
    <row r="70" spans="6:7" ht="12">
      <c r="F70" s="13"/>
      <c r="G70" s="2"/>
    </row>
    <row r="71" spans="6:7" ht="12">
      <c r="F71" s="13"/>
      <c r="G71" s="2"/>
    </row>
    <row r="72" spans="6:7" ht="12">
      <c r="F72" s="13"/>
      <c r="G72" s="2"/>
    </row>
    <row r="73" spans="6:7" ht="12">
      <c r="F73" s="13"/>
      <c r="G73" s="2"/>
    </row>
    <row r="74" spans="6:7" ht="12">
      <c r="F74" s="13"/>
      <c r="G74" s="2"/>
    </row>
    <row r="75" spans="6:7" ht="12">
      <c r="F75" s="2"/>
      <c r="G75" s="2"/>
    </row>
    <row r="76" spans="6:7" ht="12">
      <c r="F76" s="2"/>
      <c r="G76" s="2"/>
    </row>
    <row r="77" spans="6:7" ht="12">
      <c r="F77" s="2"/>
      <c r="G77" s="2"/>
    </row>
    <row r="78" spans="6:7" ht="12">
      <c r="F78" s="2"/>
      <c r="G78" s="2"/>
    </row>
    <row r="79" spans="6:7" ht="12">
      <c r="F79" s="2"/>
      <c r="G79" s="2"/>
    </row>
    <row r="80" spans="6:7" ht="12">
      <c r="F80" s="2"/>
      <c r="G80" s="2"/>
    </row>
    <row r="81" spans="6:7" ht="12">
      <c r="F81" s="2"/>
      <c r="G81" s="2"/>
    </row>
    <row r="82" spans="6:7" ht="12">
      <c r="F82" s="2"/>
      <c r="G82" s="2"/>
    </row>
    <row r="83" spans="6:7" ht="12">
      <c r="F83" s="2"/>
      <c r="G83" s="2"/>
    </row>
    <row r="84" spans="6:7" ht="12">
      <c r="F84" s="2"/>
      <c r="G84" s="2"/>
    </row>
    <row r="85" spans="6:7" ht="12">
      <c r="F85" s="2"/>
      <c r="G85" s="2"/>
    </row>
    <row r="86" spans="6:7" ht="12">
      <c r="F86" s="2"/>
      <c r="G86" s="2"/>
    </row>
    <row r="87" spans="6:7" ht="12">
      <c r="F87" s="2"/>
      <c r="G87" s="2"/>
    </row>
    <row r="88" spans="6:7" ht="12">
      <c r="F88" s="2"/>
      <c r="G88" s="2"/>
    </row>
    <row r="89" spans="6:7" ht="12">
      <c r="F89" s="2"/>
      <c r="G89" s="2"/>
    </row>
    <row r="90" spans="6:7" ht="12">
      <c r="F90" s="2"/>
      <c r="G90" s="2"/>
    </row>
    <row r="91" spans="6:7" ht="12">
      <c r="F91" s="2"/>
      <c r="G91" s="2"/>
    </row>
    <row r="92" spans="6:7" ht="12">
      <c r="F92" s="2"/>
      <c r="G92" s="2"/>
    </row>
  </sheetData>
  <sheetProtection sheet="1" objects="1" scenarios="1"/>
  <mergeCells count="4">
    <mergeCell ref="A1:B1"/>
    <mergeCell ref="A2:B2"/>
    <mergeCell ref="A3:B3"/>
    <mergeCell ref="A4:B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H45" sqref="H45"/>
    </sheetView>
  </sheetViews>
  <sheetFormatPr defaultColWidth="9.00390625" defaultRowHeight="13.5"/>
  <sheetData>
    <row r="1" spans="1:3" ht="13.5">
      <c r="A1" s="1" t="s">
        <v>4</v>
      </c>
      <c r="C1" s="1"/>
    </row>
    <row r="2" spans="1:7" ht="13.5">
      <c r="A2" s="6" t="s">
        <v>6</v>
      </c>
      <c r="B2" s="7" t="s">
        <v>11</v>
      </c>
      <c r="C2" s="9" t="s">
        <v>12</v>
      </c>
      <c r="D2" s="9" t="s">
        <v>13</v>
      </c>
      <c r="E2" s="7" t="s">
        <v>7</v>
      </c>
      <c r="F2" s="7" t="s">
        <v>14</v>
      </c>
      <c r="G2" s="7" t="s">
        <v>15</v>
      </c>
    </row>
    <row r="3" spans="1:6" ht="13.5">
      <c r="A3" s="1">
        <v>2</v>
      </c>
      <c r="B3" s="4">
        <v>0.5</v>
      </c>
      <c r="C3" s="4">
        <v>0.684</v>
      </c>
      <c r="D3" s="11">
        <v>0.5</v>
      </c>
      <c r="E3" s="11">
        <v>1</v>
      </c>
      <c r="F3" s="11"/>
    </row>
    <row r="4" spans="1:7" ht="13.5">
      <c r="A4" s="1">
        <v>3</v>
      </c>
      <c r="B4" s="4">
        <v>0.333</v>
      </c>
      <c r="C4" s="4">
        <v>0.536</v>
      </c>
      <c r="D4" s="11">
        <v>0.334</v>
      </c>
      <c r="E4" s="11">
        <v>0.833</v>
      </c>
      <c r="F4" s="11">
        <v>1</v>
      </c>
      <c r="G4" s="12">
        <v>0.02789</v>
      </c>
    </row>
    <row r="5" spans="1:7" ht="13.5">
      <c r="A5" s="1">
        <v>4</v>
      </c>
      <c r="B5" s="4">
        <v>0.25</v>
      </c>
      <c r="C5" s="4">
        <v>0.438</v>
      </c>
      <c r="D5" s="11">
        <v>0.25</v>
      </c>
      <c r="E5" s="11">
        <v>0.625</v>
      </c>
      <c r="F5" s="11">
        <v>1</v>
      </c>
      <c r="G5" s="12">
        <v>0.05274</v>
      </c>
    </row>
    <row r="6" spans="1:7" ht="13.5">
      <c r="A6" s="5">
        <v>5</v>
      </c>
      <c r="B6" s="4">
        <v>0.2</v>
      </c>
      <c r="C6" s="4">
        <v>0.369</v>
      </c>
      <c r="D6" s="11">
        <v>0.2</v>
      </c>
      <c r="E6" s="11">
        <v>0.5</v>
      </c>
      <c r="F6" s="11">
        <v>1</v>
      </c>
      <c r="G6" s="12">
        <v>0.06249</v>
      </c>
    </row>
    <row r="7" spans="1:7" ht="13.5">
      <c r="A7" s="1">
        <v>6</v>
      </c>
      <c r="B7" s="4">
        <v>0.166</v>
      </c>
      <c r="C7" s="4">
        <v>0.319</v>
      </c>
      <c r="D7" s="11">
        <v>0.167</v>
      </c>
      <c r="E7" s="11">
        <v>0.417</v>
      </c>
      <c r="F7" s="11">
        <v>0.5</v>
      </c>
      <c r="G7" s="12">
        <v>0.05776</v>
      </c>
    </row>
    <row r="8" spans="1:7" ht="13.5">
      <c r="A8" s="1">
        <v>7</v>
      </c>
      <c r="B8" s="4">
        <v>0.142</v>
      </c>
      <c r="C8" s="4">
        <v>0.28</v>
      </c>
      <c r="D8" s="11">
        <v>0.143</v>
      </c>
      <c r="E8" s="11">
        <v>0.357</v>
      </c>
      <c r="F8" s="11">
        <v>0.5</v>
      </c>
      <c r="G8" s="12">
        <v>0.05496</v>
      </c>
    </row>
    <row r="9" spans="1:7" ht="13.5">
      <c r="A9" s="1">
        <v>8</v>
      </c>
      <c r="B9" s="4">
        <v>0.125</v>
      </c>
      <c r="C9" s="4">
        <v>0.25</v>
      </c>
      <c r="D9" s="11">
        <v>0.125</v>
      </c>
      <c r="E9" s="11">
        <v>0.313</v>
      </c>
      <c r="F9" s="11">
        <v>0.334</v>
      </c>
      <c r="G9" s="12">
        <v>0.05111</v>
      </c>
    </row>
    <row r="10" spans="1:7" ht="13.5">
      <c r="A10" s="1">
        <v>9</v>
      </c>
      <c r="B10" s="4">
        <v>0.111</v>
      </c>
      <c r="C10" s="4">
        <v>0.226</v>
      </c>
      <c r="D10" s="11">
        <v>0.112</v>
      </c>
      <c r="E10" s="11">
        <v>0.278</v>
      </c>
      <c r="F10" s="11">
        <v>0.334</v>
      </c>
      <c r="G10" s="12">
        <v>0.04731</v>
      </c>
    </row>
    <row r="11" spans="1:7" ht="13.5">
      <c r="A11" s="1">
        <v>10</v>
      </c>
      <c r="B11" s="4">
        <v>0.1</v>
      </c>
      <c r="C11" s="4">
        <v>0.206</v>
      </c>
      <c r="D11" s="11">
        <v>0.1</v>
      </c>
      <c r="E11" s="11">
        <v>0.25</v>
      </c>
      <c r="F11" s="11">
        <v>0.334</v>
      </c>
      <c r="G11" s="12">
        <v>0.04448</v>
      </c>
    </row>
    <row r="12" spans="1:7" ht="13.5">
      <c r="A12" s="1">
        <v>11</v>
      </c>
      <c r="B12" s="4">
        <v>0.09</v>
      </c>
      <c r="C12" s="4">
        <v>0.189</v>
      </c>
      <c r="D12" s="11">
        <v>0.091</v>
      </c>
      <c r="E12" s="11">
        <v>0.227</v>
      </c>
      <c r="F12" s="11">
        <v>0.25</v>
      </c>
      <c r="G12" s="12">
        <v>0.04123</v>
      </c>
    </row>
    <row r="13" spans="1:7" ht="13.5">
      <c r="A13" s="1">
        <v>12</v>
      </c>
      <c r="B13" s="4">
        <v>0.083</v>
      </c>
      <c r="C13" s="4">
        <v>0.175</v>
      </c>
      <c r="D13" s="11">
        <v>0.084</v>
      </c>
      <c r="E13" s="11">
        <v>0.208</v>
      </c>
      <c r="F13" s="11">
        <v>0.25</v>
      </c>
      <c r="G13" s="12">
        <v>0.0387</v>
      </c>
    </row>
    <row r="14" spans="1:7" ht="13.5">
      <c r="A14" s="1">
        <v>13</v>
      </c>
      <c r="B14" s="4">
        <v>0.076</v>
      </c>
      <c r="C14" s="4">
        <v>0.162</v>
      </c>
      <c r="D14" s="11">
        <v>0.077</v>
      </c>
      <c r="E14" s="11">
        <v>0.192</v>
      </c>
      <c r="F14" s="11">
        <v>0.2</v>
      </c>
      <c r="G14" s="12">
        <v>0.03633</v>
      </c>
    </row>
    <row r="15" spans="1:7" ht="13.5">
      <c r="A15" s="1">
        <v>14</v>
      </c>
      <c r="B15" s="4">
        <v>0.071</v>
      </c>
      <c r="C15" s="4">
        <v>0.152</v>
      </c>
      <c r="D15" s="11">
        <v>0.072</v>
      </c>
      <c r="E15" s="11">
        <v>0.179</v>
      </c>
      <c r="F15" s="11">
        <v>0.2</v>
      </c>
      <c r="G15" s="12">
        <v>0.03389</v>
      </c>
    </row>
    <row r="16" spans="1:7" ht="13.5">
      <c r="A16" s="1">
        <v>15</v>
      </c>
      <c r="B16" s="4">
        <v>0.066</v>
      </c>
      <c r="C16" s="4">
        <v>0.142</v>
      </c>
      <c r="D16" s="11">
        <v>0.067</v>
      </c>
      <c r="E16" s="11">
        <v>0.167</v>
      </c>
      <c r="F16" s="11">
        <v>0.2</v>
      </c>
      <c r="G16" s="12">
        <v>0.03217</v>
      </c>
    </row>
    <row r="17" spans="1:7" ht="13.5">
      <c r="A17" s="1">
        <v>16</v>
      </c>
      <c r="B17" s="4">
        <v>0.062</v>
      </c>
      <c r="C17" s="4">
        <v>0.134</v>
      </c>
      <c r="D17" s="11">
        <v>0.063</v>
      </c>
      <c r="E17" s="11">
        <v>0.156</v>
      </c>
      <c r="F17" s="11">
        <v>0.167</v>
      </c>
      <c r="G17" s="12">
        <v>0.03063</v>
      </c>
    </row>
    <row r="18" spans="1:7" ht="13.5">
      <c r="A18" s="1">
        <v>17</v>
      </c>
      <c r="B18" s="4">
        <v>0.058</v>
      </c>
      <c r="C18" s="4">
        <v>0.127</v>
      </c>
      <c r="D18" s="11">
        <v>0.059</v>
      </c>
      <c r="E18" s="11">
        <v>0.147</v>
      </c>
      <c r="F18" s="11">
        <v>0.167</v>
      </c>
      <c r="G18" s="12">
        <v>0.02905</v>
      </c>
    </row>
    <row r="19" spans="1:7" ht="13.5">
      <c r="A19" s="1">
        <v>18</v>
      </c>
      <c r="B19" s="4">
        <v>0.055</v>
      </c>
      <c r="C19" s="4">
        <v>0.12</v>
      </c>
      <c r="D19" s="11">
        <v>0.056</v>
      </c>
      <c r="E19" s="11">
        <v>0.139</v>
      </c>
      <c r="F19" s="11">
        <v>0.143</v>
      </c>
      <c r="G19" s="12">
        <v>0.02757</v>
      </c>
    </row>
    <row r="20" spans="1:7" ht="13.5">
      <c r="A20" s="1">
        <v>19</v>
      </c>
      <c r="B20" s="4">
        <v>0.052</v>
      </c>
      <c r="C20" s="4">
        <v>0.114</v>
      </c>
      <c r="D20" s="11">
        <v>0.053</v>
      </c>
      <c r="E20" s="11">
        <v>0.132</v>
      </c>
      <c r="F20" s="11">
        <v>0.143</v>
      </c>
      <c r="G20" s="12">
        <v>0.02616</v>
      </c>
    </row>
    <row r="21" spans="1:7" ht="13.5">
      <c r="A21" s="1">
        <v>20</v>
      </c>
      <c r="B21" s="4">
        <v>0.05</v>
      </c>
      <c r="C21" s="4">
        <v>0.109</v>
      </c>
      <c r="D21" s="11">
        <v>0.05</v>
      </c>
      <c r="E21" s="11">
        <v>0.125</v>
      </c>
      <c r="F21" s="11">
        <v>0.143</v>
      </c>
      <c r="G21" s="12">
        <v>0.02517</v>
      </c>
    </row>
    <row r="22" spans="1:7" ht="13.5">
      <c r="A22" s="1">
        <v>21</v>
      </c>
      <c r="B22" s="4">
        <v>0.048</v>
      </c>
      <c r="C22" s="4">
        <v>0.104</v>
      </c>
      <c r="D22" s="11">
        <v>0.048</v>
      </c>
      <c r="E22" s="11">
        <v>0.119</v>
      </c>
      <c r="F22" s="11">
        <v>0.125</v>
      </c>
      <c r="G22" s="12">
        <v>0.02408</v>
      </c>
    </row>
    <row r="23" spans="1:7" ht="13.5">
      <c r="A23" s="1">
        <v>22</v>
      </c>
      <c r="B23" s="4">
        <v>0.046</v>
      </c>
      <c r="C23" s="4">
        <v>0.099</v>
      </c>
      <c r="D23" s="11">
        <v>0.046</v>
      </c>
      <c r="E23" s="11">
        <v>0.114</v>
      </c>
      <c r="F23" s="11">
        <v>0.125</v>
      </c>
      <c r="G23" s="12">
        <v>0.02296</v>
      </c>
    </row>
    <row r="24" spans="1:7" ht="13.5">
      <c r="A24" s="1">
        <v>23</v>
      </c>
      <c r="B24" s="4">
        <v>0.044</v>
      </c>
      <c r="C24" s="4">
        <v>0.095</v>
      </c>
      <c r="D24" s="11">
        <v>0.044</v>
      </c>
      <c r="E24" s="11">
        <v>0.109</v>
      </c>
      <c r="F24" s="11">
        <v>0.112</v>
      </c>
      <c r="G24" s="12">
        <v>0.02226</v>
      </c>
    </row>
    <row r="25" spans="1:7" ht="13.5">
      <c r="A25" s="1">
        <v>24</v>
      </c>
      <c r="B25" s="4">
        <v>0.042</v>
      </c>
      <c r="C25" s="4">
        <v>0.092</v>
      </c>
      <c r="D25" s="11">
        <v>0.042</v>
      </c>
      <c r="E25" s="11">
        <v>0.104</v>
      </c>
      <c r="F25" s="11">
        <v>0.112</v>
      </c>
      <c r="G25" s="12">
        <v>0.02157</v>
      </c>
    </row>
    <row r="26" spans="1:7" ht="13.5">
      <c r="A26" s="1">
        <v>25</v>
      </c>
      <c r="B26" s="4">
        <v>0.04</v>
      </c>
      <c r="C26" s="4">
        <v>0.088</v>
      </c>
      <c r="D26" s="11">
        <v>0.04</v>
      </c>
      <c r="E26" s="11">
        <v>0.1</v>
      </c>
      <c r="F26" s="11">
        <v>0.112</v>
      </c>
      <c r="G26" s="12">
        <v>0.02058</v>
      </c>
    </row>
    <row r="27" spans="1:7" ht="13.5">
      <c r="A27" s="1">
        <v>26</v>
      </c>
      <c r="B27" s="4">
        <v>0.039</v>
      </c>
      <c r="C27" s="4">
        <v>0.085</v>
      </c>
      <c r="D27" s="11">
        <v>0.039</v>
      </c>
      <c r="E27" s="11">
        <v>0.096</v>
      </c>
      <c r="F27" s="11">
        <v>0.1</v>
      </c>
      <c r="G27" s="12">
        <v>0.01989</v>
      </c>
    </row>
    <row r="28" spans="1:7" ht="13.5">
      <c r="A28" s="1">
        <v>27</v>
      </c>
      <c r="B28" s="4">
        <v>0.037</v>
      </c>
      <c r="C28" s="4">
        <v>0.082</v>
      </c>
      <c r="D28" s="11">
        <v>0.038</v>
      </c>
      <c r="E28" s="11">
        <v>0.093</v>
      </c>
      <c r="F28" s="11">
        <v>0.1</v>
      </c>
      <c r="G28" s="12">
        <v>0.01902</v>
      </c>
    </row>
    <row r="29" spans="1:7" ht="13.5">
      <c r="A29" s="1">
        <v>28</v>
      </c>
      <c r="B29" s="4">
        <v>0.036</v>
      </c>
      <c r="C29" s="4">
        <v>0.079</v>
      </c>
      <c r="D29" s="11">
        <v>0.036</v>
      </c>
      <c r="E29" s="11">
        <v>0.089</v>
      </c>
      <c r="F29" s="11">
        <v>0.091</v>
      </c>
      <c r="G29" s="12">
        <v>0.01866</v>
      </c>
    </row>
    <row r="30" spans="1:7" ht="13.5">
      <c r="A30" s="1">
        <v>29</v>
      </c>
      <c r="B30" s="4">
        <v>0.035</v>
      </c>
      <c r="C30" s="4">
        <v>0.076</v>
      </c>
      <c r="D30" s="11">
        <v>0.035</v>
      </c>
      <c r="E30" s="11">
        <v>0.086</v>
      </c>
      <c r="F30" s="11">
        <v>0.091</v>
      </c>
      <c r="G30" s="12">
        <v>0.01803</v>
      </c>
    </row>
    <row r="31" spans="1:7" ht="13.5">
      <c r="A31" s="1">
        <v>30</v>
      </c>
      <c r="B31" s="4">
        <v>0.034</v>
      </c>
      <c r="C31" s="4">
        <v>0.074</v>
      </c>
      <c r="D31" s="11">
        <v>0.034</v>
      </c>
      <c r="E31" s="11">
        <v>0.083</v>
      </c>
      <c r="F31" s="11">
        <v>0.084</v>
      </c>
      <c r="G31" s="12">
        <v>0.01766</v>
      </c>
    </row>
    <row r="32" spans="1:7" ht="13.5">
      <c r="A32" s="1">
        <v>31</v>
      </c>
      <c r="B32" s="4">
        <v>0.033</v>
      </c>
      <c r="C32" s="4">
        <v>0.072</v>
      </c>
      <c r="D32" s="11">
        <v>0.033</v>
      </c>
      <c r="E32" s="11">
        <v>0.081</v>
      </c>
      <c r="F32" s="11">
        <v>0.084</v>
      </c>
      <c r="G32" s="12">
        <v>0.01688</v>
      </c>
    </row>
    <row r="33" spans="1:7" ht="13.5">
      <c r="A33" s="1">
        <v>32</v>
      </c>
      <c r="B33" s="4">
        <v>0.032</v>
      </c>
      <c r="C33" s="4">
        <v>0.069</v>
      </c>
      <c r="D33" s="11">
        <v>0.032</v>
      </c>
      <c r="E33" s="11">
        <v>0.078</v>
      </c>
      <c r="F33" s="11">
        <v>0.084</v>
      </c>
      <c r="G33" s="12">
        <v>0.01655</v>
      </c>
    </row>
    <row r="34" spans="1:7" ht="13.5">
      <c r="A34" s="1">
        <v>33</v>
      </c>
      <c r="B34" s="4">
        <v>0.031</v>
      </c>
      <c r="C34" s="4">
        <v>0.067</v>
      </c>
      <c r="D34" s="11">
        <v>0.031</v>
      </c>
      <c r="E34" s="11">
        <v>0.076</v>
      </c>
      <c r="F34" s="11">
        <v>0.077</v>
      </c>
      <c r="G34" s="12">
        <v>0.01585</v>
      </c>
    </row>
    <row r="35" spans="1:7" ht="13.5">
      <c r="A35" s="1">
        <v>34</v>
      </c>
      <c r="B35" s="4">
        <v>0.03</v>
      </c>
      <c r="C35" s="4">
        <v>0.066</v>
      </c>
      <c r="D35" s="11">
        <v>0.03</v>
      </c>
      <c r="E35" s="11">
        <v>0.074</v>
      </c>
      <c r="F35" s="11">
        <v>0.077</v>
      </c>
      <c r="G35" s="12">
        <v>0.01532</v>
      </c>
    </row>
    <row r="36" spans="1:7" ht="13.5">
      <c r="A36" s="1">
        <v>35</v>
      </c>
      <c r="B36" s="4">
        <v>0.029</v>
      </c>
      <c r="C36" s="4">
        <v>0.064</v>
      </c>
      <c r="D36" s="11">
        <v>0.029</v>
      </c>
      <c r="E36" s="11">
        <v>0.071</v>
      </c>
      <c r="F36" s="11">
        <v>0.072</v>
      </c>
      <c r="G36" s="12">
        <v>0.01532</v>
      </c>
    </row>
    <row r="37" spans="1:7" ht="13.5">
      <c r="A37" s="1">
        <v>36</v>
      </c>
      <c r="B37" s="4">
        <v>0.028</v>
      </c>
      <c r="C37" s="4">
        <v>0.062</v>
      </c>
      <c r="D37" s="11">
        <v>0.028</v>
      </c>
      <c r="E37" s="11">
        <v>0.069</v>
      </c>
      <c r="F37" s="11">
        <v>0.072</v>
      </c>
      <c r="G37" s="12">
        <v>0.01494</v>
      </c>
    </row>
    <row r="38" spans="1:7" ht="13.5">
      <c r="A38" s="1">
        <v>37</v>
      </c>
      <c r="B38" s="4">
        <v>0.027</v>
      </c>
      <c r="C38" s="4">
        <v>0.06</v>
      </c>
      <c r="D38" s="11">
        <v>0.028</v>
      </c>
      <c r="E38" s="11">
        <v>0.068</v>
      </c>
      <c r="F38" s="11">
        <v>0.072</v>
      </c>
      <c r="G38" s="12">
        <v>0.01425</v>
      </c>
    </row>
    <row r="39" spans="1:7" ht="13.5">
      <c r="A39" s="1">
        <v>38</v>
      </c>
      <c r="B39" s="4">
        <v>0.027</v>
      </c>
      <c r="C39" s="4">
        <v>0.059</v>
      </c>
      <c r="D39" s="11">
        <v>0.027</v>
      </c>
      <c r="E39" s="11">
        <v>0.066</v>
      </c>
      <c r="F39" s="11">
        <v>0.067</v>
      </c>
      <c r="G39" s="12">
        <v>0.01393</v>
      </c>
    </row>
    <row r="40" spans="1:7" ht="13.5">
      <c r="A40" s="1">
        <v>39</v>
      </c>
      <c r="B40" s="4">
        <v>0.026</v>
      </c>
      <c r="C40" s="4">
        <v>0.057</v>
      </c>
      <c r="D40" s="11">
        <v>0.026</v>
      </c>
      <c r="E40" s="11">
        <v>0.064</v>
      </c>
      <c r="F40" s="11">
        <v>0.067</v>
      </c>
      <c r="G40" s="12">
        <v>0.137</v>
      </c>
    </row>
    <row r="41" spans="1:7" ht="13.5">
      <c r="A41" s="1">
        <v>40</v>
      </c>
      <c r="B41" s="4">
        <v>0.025</v>
      </c>
      <c r="C41" s="4">
        <v>0.056</v>
      </c>
      <c r="D41" s="11">
        <v>0.025</v>
      </c>
      <c r="E41" s="11">
        <v>0.063</v>
      </c>
      <c r="F41" s="11">
        <v>0.067</v>
      </c>
      <c r="G41" s="12">
        <v>0.01317</v>
      </c>
    </row>
    <row r="42" spans="1:7" ht="13.5">
      <c r="A42" s="1">
        <v>41</v>
      </c>
      <c r="B42" s="4">
        <v>0.025</v>
      </c>
      <c r="C42" s="4">
        <v>0.055</v>
      </c>
      <c r="D42" s="11">
        <v>0.025</v>
      </c>
      <c r="E42" s="11">
        <v>0.061</v>
      </c>
      <c r="F42" s="11">
        <v>0.063</v>
      </c>
      <c r="G42" s="12">
        <v>0.01306</v>
      </c>
    </row>
    <row r="43" spans="1:7" ht="13.5">
      <c r="A43" s="1">
        <v>42</v>
      </c>
      <c r="B43" s="4">
        <v>0.024</v>
      </c>
      <c r="C43" s="4">
        <v>0.053</v>
      </c>
      <c r="D43" s="11">
        <v>0.025</v>
      </c>
      <c r="E43" s="11">
        <v>0.061</v>
      </c>
      <c r="F43" s="11">
        <v>0.063</v>
      </c>
      <c r="G43" s="12">
        <v>0.01306</v>
      </c>
    </row>
    <row r="44" spans="1:7" ht="13.5">
      <c r="A44" s="1">
        <v>43</v>
      </c>
      <c r="B44" s="4">
        <v>0.024</v>
      </c>
      <c r="C44" s="4">
        <v>0.052</v>
      </c>
      <c r="D44" s="11">
        <v>0.024</v>
      </c>
      <c r="E44" s="11">
        <v>0.058</v>
      </c>
      <c r="F44" s="11">
        <v>0.059</v>
      </c>
      <c r="G44" s="12">
        <v>0.01248</v>
      </c>
    </row>
    <row r="45" spans="1:7" ht="13.5">
      <c r="A45" s="1">
        <v>44</v>
      </c>
      <c r="B45" s="4">
        <v>0.023</v>
      </c>
      <c r="C45" s="4">
        <v>0.051</v>
      </c>
      <c r="D45" s="11">
        <v>0.023</v>
      </c>
      <c r="E45" s="11">
        <v>0.057</v>
      </c>
      <c r="F45" s="11">
        <v>0.059</v>
      </c>
      <c r="G45" s="12">
        <v>0.0121</v>
      </c>
    </row>
    <row r="46" spans="1:7" ht="13.5">
      <c r="A46" s="1">
        <v>45</v>
      </c>
      <c r="B46" s="4">
        <v>0.023</v>
      </c>
      <c r="C46" s="4">
        <v>0.05</v>
      </c>
      <c r="D46" s="11">
        <v>0.024</v>
      </c>
      <c r="E46" s="11">
        <v>0.06</v>
      </c>
      <c r="F46" s="11">
        <v>0.063</v>
      </c>
      <c r="G46" s="12">
        <v>0.01261</v>
      </c>
    </row>
    <row r="47" spans="1:3" ht="13.5">
      <c r="A47" s="1"/>
      <c r="B47" s="4"/>
      <c r="C47" s="4"/>
    </row>
    <row r="48" spans="1:3" ht="13.5">
      <c r="A48" s="1"/>
      <c r="B48" s="4"/>
      <c r="C48" s="4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減価償却</dc:title>
  <dc:subject/>
  <dc:creator/>
  <cp:keywords/>
  <dc:description/>
  <cp:lastModifiedBy>sst</cp:lastModifiedBy>
  <dcterms:created xsi:type="dcterms:W3CDTF">1998-04-30T08:08:41Z</dcterms:created>
  <dcterms:modified xsi:type="dcterms:W3CDTF">2009-11-12T08:11:55Z</dcterms:modified>
  <cp:category/>
  <cp:version/>
  <cp:contentType/>
  <cp:contentStatus/>
</cp:coreProperties>
</file>